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24226"/>
  <mc:AlternateContent xmlns:mc="http://schemas.openxmlformats.org/markup-compatibility/2006">
    <mc:Choice Requires="x15">
      <x15ac:absPath xmlns:x15ac="http://schemas.microsoft.com/office/spreadsheetml/2010/11/ac" url="C:\Users\治郎\Downloads\"/>
    </mc:Choice>
  </mc:AlternateContent>
  <xr:revisionPtr revIDLastSave="0" documentId="8_{E8A86A06-F499-4CC4-B94E-5B6385B4699B}" xr6:coauthVersionLast="47" xr6:coauthVersionMax="47" xr10:uidLastSave="{00000000-0000-0000-0000-000000000000}"/>
  <bookViews>
    <workbookView xWindow="-120" yWindow="-120" windowWidth="25440" windowHeight="15390" tabRatio="847" xr2:uid="{00000000-000D-0000-FFFF-FFFF00000000}"/>
  </bookViews>
  <sheets>
    <sheet name="大会要項" sheetId="11" r:id="rId1"/>
    <sheet name="申込について（各県必読）" sheetId="19" r:id="rId2"/>
    <sheet name="【新潟県のデータ】申込について（選手必読）" sheetId="20" r:id="rId3"/>
    <sheet name="各団体(個人）申込書記入例(必読)" sheetId="5" r:id="rId4"/>
    <sheet name="男子ﾃﾞｰﾀ貼付ｼｰﾄ" sheetId="8" r:id="rId5"/>
    <sheet name="【様式1-1】男子団体（個人）申込書" sheetId="3" r:id="rId6"/>
    <sheet name="女子ﾃﾞｰﾀ貼付ｼｰﾄ" sheetId="10" r:id="rId7"/>
    <sheet name="【様式1-2】女子団体（個人）申込書" sheetId="9" r:id="rId8"/>
    <sheet name="【様式２-1】県別申込データ（男子）" sheetId="21" r:id="rId9"/>
    <sheet name="【様式２-2】県別申込データ（女子）" sheetId="22" r:id="rId10"/>
    <sheet name="【様式3】参加種目数一覧" sheetId="14" r:id="rId11"/>
    <sheet name="【様式4】振込明細書" sheetId="15" r:id="rId12"/>
    <sheet name="宿泊・弁当要項" sheetId="24" r:id="rId13"/>
    <sheet name="宿泊・弁当申込書" sheetId="25" r:id="rId14"/>
  </sheets>
  <externalReferences>
    <externalReference r:id="rId15"/>
    <externalReference r:id="rId16"/>
  </externalReferences>
  <definedNames>
    <definedName name="_Hlk165016109" localSheetId="12">宿泊・弁当要項!#REF!</definedName>
    <definedName name="Defリレー資格">[1]各種設定!$G$27:$G$28</definedName>
    <definedName name="Def県名">[1]各種設定!$A$6:$A$10</definedName>
    <definedName name="Def個人資格">[1]各種設定!$G$21:$G$23</definedName>
    <definedName name="Def参加">[1]各種設定!$G$6:$G$7</definedName>
    <definedName name="Def種目女">[1]各種設定!$N$100:$N$149</definedName>
    <definedName name="Def種目男">[1]各種設定!$L$100:$L$149</definedName>
    <definedName name="Def性別">[1]各種設定!$E$6:$E$7</definedName>
    <definedName name="Excel_BuiltIn_Print_Area" localSheetId="11">【様式4】振込明細書!$A$1:$G$14</definedName>
    <definedName name="gd" localSheetId="2">#REF!</definedName>
    <definedName name="gd" localSheetId="1">#REF!</definedName>
    <definedName name="gd">#REF!</definedName>
    <definedName name="lo" localSheetId="2">#REF!</definedName>
    <definedName name="lo" localSheetId="1">#REF!</definedName>
    <definedName name="lo">#REF!</definedName>
    <definedName name="NAMDD" localSheetId="2">#REF!</definedName>
    <definedName name="NAMDD" localSheetId="12">#REF!</definedName>
    <definedName name="NAMDD" localSheetId="1">#REF!</definedName>
    <definedName name="NAMDD">#REF!</definedName>
    <definedName name="OLE_LINK7" localSheetId="12">宿泊・弁当要項!#REF!</definedName>
    <definedName name="_xlnm.Print_Area" localSheetId="2">'【新潟県のデータ】申込について（選手必読）'!$A$1:$S$65</definedName>
    <definedName name="_xlnm.Print_Area" localSheetId="5">'【様式1-1】男子団体（個人）申込書'!$A$1:$S$88</definedName>
    <definedName name="_xlnm.Print_Area" localSheetId="7">'【様式1-2】女子団体（個人）申込書'!$A$1:$S$88</definedName>
    <definedName name="_xlnm.Print_Area" localSheetId="8">'【様式２-1】県別申込データ（男子）'!$A$1:$S$342</definedName>
    <definedName name="_xlnm.Print_Area" localSheetId="9">'【様式２-2】県別申込データ（女子）'!$A$1:$S$342</definedName>
    <definedName name="_xlnm.Print_Area" localSheetId="10">【様式3】参加種目数一覧!$A$1:$O$127</definedName>
    <definedName name="_xlnm.Print_Area" localSheetId="11">【様式4】振込明細書!$A$1:$I$24</definedName>
    <definedName name="_xlnm.Print_Area" localSheetId="3">'各団体(個人）申込書記入例(必読)'!$A$1:$T$51</definedName>
    <definedName name="_xlnm.Print_Area" localSheetId="13">宿泊・弁当申込書!$A$1:$BI$78</definedName>
    <definedName name="_xlnm.Print_Area" localSheetId="12">宿泊・弁当要項!$A$1:$O$455</definedName>
    <definedName name="_xlnm.Print_Area" localSheetId="6">女子ﾃﾞｰﾀ貼付ｼｰﾄ!$A$1:$V$34</definedName>
    <definedName name="_xlnm.Print_Area" localSheetId="1">'申込について（各県必読）'!$A$1:$S$63</definedName>
    <definedName name="_xlnm.Print_Area" localSheetId="0">大会要項!$A$1:$P$119</definedName>
    <definedName name="_xlnm.Print_Area" localSheetId="4">男子ﾃﾞｰﾀ貼付ｼｰﾄ!$A$2:$W$34</definedName>
    <definedName name="_xlnm.Print_Area">#REF!</definedName>
    <definedName name="_xlnm.Print_Titles" localSheetId="5">'【様式1-1】男子団体（個人）申込書'!$68:$89</definedName>
    <definedName name="_xlnm.Print_Titles" localSheetId="10">【様式3】参加種目数一覧!$1:$6</definedName>
    <definedName name="_xlnm.Print_Titles">#N/A</definedName>
    <definedName name="女継新" localSheetId="2">#REF!</definedName>
    <definedName name="女継新" localSheetId="12">#REF!</definedName>
    <definedName name="女継新" localSheetId="1">#REF!</definedName>
    <definedName name="女継新">#REF!</definedName>
    <definedName name="女追加" localSheetId="2">#REF!</definedName>
    <definedName name="女追加" localSheetId="12">#REF!</definedName>
    <definedName name="女追加" localSheetId="1">#REF!</definedName>
    <definedName name="女追加">#REF!</definedName>
    <definedName name="場" localSheetId="2">#REF!</definedName>
    <definedName name="場" localSheetId="1">#REF!</definedName>
    <definedName name="場">#REF!</definedName>
    <definedName name="新規" localSheetId="2">#REF!</definedName>
    <definedName name="新規" localSheetId="1">#REF!</definedName>
    <definedName name="新規">#REF!</definedName>
    <definedName name="性別" localSheetId="2">#REF!</definedName>
    <definedName name="性別" localSheetId="12">#REF!</definedName>
    <definedName name="性別" localSheetId="1">#REF!</definedName>
    <definedName name="性別">#REF!</definedName>
    <definedName name="男継新" localSheetId="2">#REF!</definedName>
    <definedName name="男継新" localSheetId="12">#REF!</definedName>
    <definedName name="男継新" localSheetId="1">#REF!</definedName>
    <definedName name="男継新">#REF!</definedName>
    <definedName name="男子" localSheetId="2">#REF!</definedName>
    <definedName name="男子" localSheetId="12">#REF!</definedName>
    <definedName name="男子" localSheetId="1">#REF!</definedName>
    <definedName name="男子">#REF!</definedName>
    <definedName name="男追加" localSheetId="2">#REF!</definedName>
    <definedName name="男追加" localSheetId="12">#REF!</definedName>
    <definedName name="男追加" localSheetId="1">#REF!</definedName>
    <definedName name="男追加">#REF!</definedName>
    <definedName name="登録日" localSheetId="2">[2]学校データ!#REF!</definedName>
    <definedName name="登録日" localSheetId="12">[2]学校データ!#REF!</definedName>
    <definedName name="登録日" localSheetId="1">[2]学校データ!#REF!</definedName>
    <definedName name="登録日">[2]学校データ!#REF!</definedName>
    <definedName name="福井新規" localSheetId="2">#REF!</definedName>
    <definedName name="福井新規" localSheetId="12">#REF!</definedName>
    <definedName name="福井新規" localSheetId="1">#REF!</definedName>
    <definedName name="福井新規">#REF!</definedName>
    <definedName name="福井追加" localSheetId="2">#REF!</definedName>
    <definedName name="福井追加" localSheetId="12">#REF!</definedName>
    <definedName name="福井追加" localSheetId="1">#REF!</definedName>
    <definedName name="福井追加">#REF!</definedName>
    <definedName name="弁当" localSheetId="2">#REF!</definedName>
    <definedName name="弁当" localSheetId="1">#REF!</definedName>
    <definedName name="弁当">#REF!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9" l="1"/>
  <c r="E9" i="9"/>
  <c r="F9" i="9"/>
  <c r="H9" i="9"/>
  <c r="I9" i="9"/>
  <c r="J9" i="9"/>
  <c r="K9" i="9"/>
  <c r="L9" i="9" a="1"/>
  <c r="L9" i="9" s="1"/>
  <c r="D10" i="9"/>
  <c r="E10" i="9"/>
  <c r="F10" i="9"/>
  <c r="H10" i="9"/>
  <c r="I10" i="9"/>
  <c r="J10" i="9"/>
  <c r="K10" i="9"/>
  <c r="L10" i="9" a="1"/>
  <c r="L10" i="9" s="1"/>
  <c r="D11" i="9"/>
  <c r="E11" i="9"/>
  <c r="F11" i="9"/>
  <c r="H11" i="9"/>
  <c r="I11" i="9"/>
  <c r="J11" i="9"/>
  <c r="K11" i="9"/>
  <c r="L11" i="9" a="1"/>
  <c r="L11" i="9" s="1"/>
  <c r="D12" i="9"/>
  <c r="E12" i="9"/>
  <c r="F12" i="9"/>
  <c r="H12" i="9"/>
  <c r="I12" i="9"/>
  <c r="J12" i="9"/>
  <c r="K12" i="9"/>
  <c r="L12" i="9" a="1"/>
  <c r="L12" i="9"/>
  <c r="D13" i="9"/>
  <c r="E13" i="9"/>
  <c r="F13" i="9"/>
  <c r="H13" i="9"/>
  <c r="I13" i="9"/>
  <c r="J13" i="9"/>
  <c r="K13" i="9"/>
  <c r="L13" i="9" a="1"/>
  <c r="L13" i="9"/>
  <c r="D14" i="9"/>
  <c r="E14" i="9"/>
  <c r="F14" i="9"/>
  <c r="H14" i="9"/>
  <c r="I14" i="9"/>
  <c r="J14" i="9"/>
  <c r="K14" i="9"/>
  <c r="L14" i="9" a="1"/>
  <c r="L14" i="9" s="1"/>
  <c r="D15" i="9"/>
  <c r="E15" i="9"/>
  <c r="F15" i="9"/>
  <c r="H15" i="9"/>
  <c r="I15" i="9"/>
  <c r="J15" i="9"/>
  <c r="K15" i="9"/>
  <c r="L15" i="9" a="1"/>
  <c r="L15" i="9" s="1"/>
  <c r="D16" i="9"/>
  <c r="E16" i="9"/>
  <c r="F16" i="9"/>
  <c r="H16" i="9"/>
  <c r="I16" i="9"/>
  <c r="J16" i="9"/>
  <c r="K16" i="9"/>
  <c r="L16" i="9" a="1"/>
  <c r="L16" i="9"/>
  <c r="D17" i="9"/>
  <c r="E17" i="9"/>
  <c r="F17" i="9"/>
  <c r="H17" i="9"/>
  <c r="I17" i="9"/>
  <c r="J17" i="9"/>
  <c r="K17" i="9"/>
  <c r="L17" i="9" a="1"/>
  <c r="L17" i="9" s="1"/>
  <c r="D18" i="9"/>
  <c r="E18" i="9"/>
  <c r="F18" i="9"/>
  <c r="H18" i="9"/>
  <c r="I18" i="9"/>
  <c r="J18" i="9"/>
  <c r="K18" i="9"/>
  <c r="L18" i="9" a="1"/>
  <c r="L18" i="9" s="1"/>
  <c r="D19" i="9"/>
  <c r="E19" i="9"/>
  <c r="F19" i="9"/>
  <c r="H19" i="9"/>
  <c r="I19" i="9"/>
  <c r="J19" i="9"/>
  <c r="K19" i="9"/>
  <c r="L19" i="9" a="1"/>
  <c r="L19" i="9" s="1"/>
  <c r="D20" i="9"/>
  <c r="E20" i="9"/>
  <c r="F20" i="9"/>
  <c r="H20" i="9"/>
  <c r="I20" i="9"/>
  <c r="J20" i="9"/>
  <c r="K20" i="9"/>
  <c r="L20" i="9" a="1"/>
  <c r="L20" i="9"/>
  <c r="D21" i="9"/>
  <c r="E21" i="9"/>
  <c r="F21" i="9"/>
  <c r="H21" i="9"/>
  <c r="I21" i="9"/>
  <c r="J21" i="9"/>
  <c r="K21" i="9"/>
  <c r="L21" i="9" a="1"/>
  <c r="L21" i="9" s="1"/>
  <c r="D22" i="9"/>
  <c r="E22" i="9"/>
  <c r="F22" i="9"/>
  <c r="H22" i="9"/>
  <c r="I22" i="9"/>
  <c r="J22" i="9"/>
  <c r="K22" i="9"/>
  <c r="L22" i="9" a="1"/>
  <c r="L22" i="9" s="1"/>
  <c r="D23" i="9"/>
  <c r="E23" i="9"/>
  <c r="F23" i="9"/>
  <c r="H23" i="9"/>
  <c r="I23" i="9"/>
  <c r="J23" i="9"/>
  <c r="K23" i="9"/>
  <c r="L23" i="9" a="1"/>
  <c r="L23" i="9" s="1"/>
  <c r="D24" i="9"/>
  <c r="E24" i="9"/>
  <c r="F24" i="9"/>
  <c r="H24" i="9"/>
  <c r="I24" i="9"/>
  <c r="J24" i="9"/>
  <c r="K24" i="9"/>
  <c r="L24" i="9" a="1"/>
  <c r="L24" i="9"/>
  <c r="D25" i="9"/>
  <c r="E25" i="9"/>
  <c r="F25" i="9"/>
  <c r="H25" i="9"/>
  <c r="I25" i="9"/>
  <c r="J25" i="9"/>
  <c r="K25" i="9"/>
  <c r="L25" i="9" a="1"/>
  <c r="L25" i="9" s="1"/>
  <c r="D26" i="9"/>
  <c r="E26" i="9"/>
  <c r="F26" i="9"/>
  <c r="H26" i="9"/>
  <c r="I26" i="9"/>
  <c r="J26" i="9"/>
  <c r="K26" i="9"/>
  <c r="L26" i="9" a="1"/>
  <c r="L26" i="9" s="1"/>
  <c r="D27" i="9"/>
  <c r="E27" i="9"/>
  <c r="F27" i="9"/>
  <c r="H27" i="9"/>
  <c r="I27" i="9"/>
  <c r="J27" i="9"/>
  <c r="K27" i="9"/>
  <c r="L27" i="9" a="1"/>
  <c r="L27" i="9"/>
  <c r="D28" i="9"/>
  <c r="E28" i="9"/>
  <c r="F28" i="9"/>
  <c r="H28" i="9"/>
  <c r="I28" i="9"/>
  <c r="J28" i="9"/>
  <c r="K28" i="9"/>
  <c r="L28" i="9" a="1"/>
  <c r="L28" i="9"/>
  <c r="D29" i="9"/>
  <c r="E29" i="9"/>
  <c r="F29" i="9"/>
  <c r="H29" i="9"/>
  <c r="I29" i="9"/>
  <c r="J29" i="9"/>
  <c r="K29" i="9"/>
  <c r="L29" i="9" a="1"/>
  <c r="L29" i="9" s="1"/>
  <c r="D30" i="9"/>
  <c r="E30" i="9"/>
  <c r="F30" i="9"/>
  <c r="H30" i="9"/>
  <c r="I30" i="9"/>
  <c r="J30" i="9"/>
  <c r="K30" i="9"/>
  <c r="L30" i="9" a="1"/>
  <c r="L30" i="9" s="1"/>
  <c r="D31" i="9"/>
  <c r="E31" i="9"/>
  <c r="F31" i="9"/>
  <c r="H31" i="9"/>
  <c r="I31" i="9"/>
  <c r="J31" i="9"/>
  <c r="K31" i="9"/>
  <c r="L31" i="9" a="1"/>
  <c r="L31" i="9"/>
  <c r="D32" i="9"/>
  <c r="E32" i="9"/>
  <c r="F32" i="9"/>
  <c r="H32" i="9"/>
  <c r="I32" i="9"/>
  <c r="J32" i="9"/>
  <c r="K32" i="9"/>
  <c r="L32" i="9" a="1"/>
  <c r="L32" i="9"/>
  <c r="D33" i="9"/>
  <c r="E33" i="9"/>
  <c r="F33" i="9"/>
  <c r="H33" i="9"/>
  <c r="I33" i="9"/>
  <c r="J33" i="9"/>
  <c r="K33" i="9"/>
  <c r="L33" i="9" a="1"/>
  <c r="L33" i="9" s="1"/>
  <c r="D34" i="9"/>
  <c r="E34" i="9"/>
  <c r="F34" i="9"/>
  <c r="H34" i="9"/>
  <c r="I34" i="9"/>
  <c r="J34" i="9"/>
  <c r="K34" i="9"/>
  <c r="L34" i="9" a="1"/>
  <c r="L34" i="9"/>
  <c r="D35" i="9"/>
  <c r="E35" i="9"/>
  <c r="F35" i="9"/>
  <c r="H35" i="9"/>
  <c r="I35" i="9"/>
  <c r="J35" i="9"/>
  <c r="K35" i="9"/>
  <c r="L35" i="9" a="1"/>
  <c r="L35" i="9"/>
  <c r="D36" i="9"/>
  <c r="E36" i="9"/>
  <c r="F36" i="9"/>
  <c r="H36" i="9"/>
  <c r="I36" i="9"/>
  <c r="J36" i="9"/>
  <c r="K36" i="9"/>
  <c r="L36" i="9" a="1"/>
  <c r="L36" i="9"/>
  <c r="D37" i="9"/>
  <c r="E37" i="9"/>
  <c r="F37" i="9"/>
  <c r="H37" i="9"/>
  <c r="I37" i="9"/>
  <c r="J37" i="9"/>
  <c r="K37" i="9"/>
  <c r="L37" i="9" a="1"/>
  <c r="L37" i="9"/>
  <c r="D38" i="9"/>
  <c r="E38" i="9"/>
  <c r="F38" i="9"/>
  <c r="H38" i="9"/>
  <c r="I38" i="9"/>
  <c r="J38" i="9"/>
  <c r="K38" i="9"/>
  <c r="L38" i="9" a="1"/>
  <c r="L38" i="9"/>
  <c r="D39" i="9"/>
  <c r="E39" i="9"/>
  <c r="F39" i="9"/>
  <c r="H39" i="9"/>
  <c r="I39" i="9"/>
  <c r="J39" i="9"/>
  <c r="K39" i="9"/>
  <c r="L39" i="9" a="1"/>
  <c r="L39" i="9"/>
  <c r="D40" i="9"/>
  <c r="E40" i="9"/>
  <c r="F40" i="9"/>
  <c r="H40" i="9"/>
  <c r="I40" i="9"/>
  <c r="J40" i="9"/>
  <c r="K40" i="9"/>
  <c r="L40" i="9" a="1"/>
  <c r="L40" i="9"/>
  <c r="D41" i="9"/>
  <c r="E41" i="9"/>
  <c r="F41" i="9"/>
  <c r="H41" i="9"/>
  <c r="I41" i="9"/>
  <c r="J41" i="9"/>
  <c r="K41" i="9"/>
  <c r="L41" i="9" a="1"/>
  <c r="L41" i="9" s="1"/>
  <c r="D42" i="9"/>
  <c r="E42" i="9"/>
  <c r="F42" i="9"/>
  <c r="H42" i="9"/>
  <c r="I42" i="9"/>
  <c r="J42" i="9"/>
  <c r="K42" i="9"/>
  <c r="L42" i="9" a="1"/>
  <c r="L42" i="9" s="1"/>
  <c r="D43" i="9"/>
  <c r="E43" i="9"/>
  <c r="F43" i="9"/>
  <c r="H43" i="9"/>
  <c r="I43" i="9"/>
  <c r="J43" i="9"/>
  <c r="K43" i="9"/>
  <c r="L43" i="9" a="1"/>
  <c r="L43" i="9"/>
  <c r="D44" i="9"/>
  <c r="E44" i="9"/>
  <c r="F44" i="9"/>
  <c r="H44" i="9"/>
  <c r="I44" i="9"/>
  <c r="J44" i="9"/>
  <c r="K44" i="9"/>
  <c r="L44" i="9" a="1"/>
  <c r="L44" i="9" s="1"/>
  <c r="D45" i="9"/>
  <c r="E45" i="9"/>
  <c r="F45" i="9"/>
  <c r="H45" i="9"/>
  <c r="I45" i="9"/>
  <c r="J45" i="9"/>
  <c r="K45" i="9"/>
  <c r="L45" i="9" a="1"/>
  <c r="L45" i="9" s="1"/>
  <c r="D46" i="9"/>
  <c r="E46" i="9"/>
  <c r="F46" i="9"/>
  <c r="H46" i="9"/>
  <c r="I46" i="9"/>
  <c r="J46" i="9"/>
  <c r="K46" i="9"/>
  <c r="L46" i="9" a="1"/>
  <c r="L46" i="9" s="1"/>
  <c r="D47" i="9"/>
  <c r="E47" i="9"/>
  <c r="F47" i="9"/>
  <c r="H47" i="9"/>
  <c r="I47" i="9"/>
  <c r="J47" i="9"/>
  <c r="K47" i="9"/>
  <c r="L47" i="9" a="1"/>
  <c r="L47" i="9"/>
  <c r="D48" i="9"/>
  <c r="E48" i="9"/>
  <c r="F48" i="9"/>
  <c r="H48" i="9"/>
  <c r="I48" i="9"/>
  <c r="J48" i="9"/>
  <c r="K48" i="9"/>
  <c r="L48" i="9" a="1"/>
  <c r="L48" i="9" s="1"/>
  <c r="D49" i="9"/>
  <c r="E49" i="9"/>
  <c r="F49" i="9"/>
  <c r="H49" i="9"/>
  <c r="I49" i="9"/>
  <c r="J49" i="9"/>
  <c r="K49" i="9"/>
  <c r="L49" i="9" a="1"/>
  <c r="L49" i="9" s="1"/>
  <c r="D50" i="9"/>
  <c r="E50" i="9"/>
  <c r="F50" i="9"/>
  <c r="H50" i="9"/>
  <c r="I50" i="9"/>
  <c r="J50" i="9"/>
  <c r="K50" i="9"/>
  <c r="L50" i="9" a="1"/>
  <c r="L50" i="9"/>
  <c r="D51" i="9"/>
  <c r="E51" i="9"/>
  <c r="F51" i="9"/>
  <c r="H51" i="9"/>
  <c r="I51" i="9"/>
  <c r="J51" i="9"/>
  <c r="K51" i="9"/>
  <c r="L51" i="9" a="1"/>
  <c r="L51" i="9"/>
  <c r="D52" i="9"/>
  <c r="E52" i="9"/>
  <c r="F52" i="9"/>
  <c r="H52" i="9"/>
  <c r="I52" i="9"/>
  <c r="J52" i="9"/>
  <c r="K52" i="9"/>
  <c r="L52" i="9" a="1"/>
  <c r="L52" i="9" s="1"/>
  <c r="D53" i="9"/>
  <c r="E53" i="9"/>
  <c r="F53" i="9"/>
  <c r="H53" i="9"/>
  <c r="I53" i="9"/>
  <c r="J53" i="9"/>
  <c r="K53" i="9"/>
  <c r="L53" i="9" a="1"/>
  <c r="L53" i="9" s="1"/>
  <c r="D54" i="9"/>
  <c r="E54" i="9"/>
  <c r="F54" i="9"/>
  <c r="H54" i="9"/>
  <c r="I54" i="9"/>
  <c r="J54" i="9"/>
  <c r="K54" i="9"/>
  <c r="L54" i="9" a="1"/>
  <c r="L54" i="9"/>
  <c r="D55" i="9"/>
  <c r="E55" i="9"/>
  <c r="F55" i="9"/>
  <c r="H55" i="9"/>
  <c r="I55" i="9"/>
  <c r="J55" i="9"/>
  <c r="K55" i="9"/>
  <c r="L55" i="9" a="1"/>
  <c r="L55" i="9"/>
  <c r="D56" i="9"/>
  <c r="E56" i="9"/>
  <c r="F56" i="9"/>
  <c r="H56" i="9"/>
  <c r="I56" i="9"/>
  <c r="J56" i="9"/>
  <c r="K56" i="9"/>
  <c r="L56" i="9" a="1"/>
  <c r="L56" i="9" s="1"/>
  <c r="D57" i="9"/>
  <c r="E57" i="9"/>
  <c r="F57" i="9"/>
  <c r="H57" i="9"/>
  <c r="I57" i="9"/>
  <c r="J57" i="9"/>
  <c r="K57" i="9"/>
  <c r="L57" i="9" a="1"/>
  <c r="L57" i="9" s="1"/>
  <c r="D58" i="9"/>
  <c r="E58" i="9"/>
  <c r="F58" i="9"/>
  <c r="H58" i="9"/>
  <c r="I58" i="9"/>
  <c r="J58" i="9"/>
  <c r="K58" i="9"/>
  <c r="L58" i="9" a="1"/>
  <c r="L58" i="9"/>
  <c r="D59" i="9"/>
  <c r="E59" i="9"/>
  <c r="F59" i="9"/>
  <c r="H59" i="9"/>
  <c r="I59" i="9"/>
  <c r="J59" i="9"/>
  <c r="K59" i="9"/>
  <c r="L59" i="9" a="1"/>
  <c r="L59" i="9"/>
  <c r="D60" i="9"/>
  <c r="E60" i="9"/>
  <c r="F60" i="9"/>
  <c r="H60" i="9"/>
  <c r="I60" i="9"/>
  <c r="J60" i="9"/>
  <c r="K60" i="9"/>
  <c r="L60" i="9" a="1"/>
  <c r="L60" i="9"/>
  <c r="D61" i="9"/>
  <c r="E61" i="9"/>
  <c r="F61" i="9"/>
  <c r="H61" i="9"/>
  <c r="I61" i="9"/>
  <c r="J61" i="9"/>
  <c r="K61" i="9"/>
  <c r="L61" i="9" a="1"/>
  <c r="L61" i="9"/>
  <c r="D62" i="9"/>
  <c r="E62" i="9"/>
  <c r="F62" i="9"/>
  <c r="H62" i="9"/>
  <c r="I62" i="9"/>
  <c r="J62" i="9"/>
  <c r="K62" i="9"/>
  <c r="L62" i="9" a="1"/>
  <c r="L62" i="9"/>
  <c r="D63" i="9"/>
  <c r="E63" i="9"/>
  <c r="F63" i="9"/>
  <c r="H63" i="9"/>
  <c r="I63" i="9"/>
  <c r="J63" i="9"/>
  <c r="K63" i="9"/>
  <c r="L63" i="9" a="1"/>
  <c r="L63" i="9"/>
  <c r="D64" i="9"/>
  <c r="E64" i="9"/>
  <c r="F64" i="9"/>
  <c r="H64" i="9"/>
  <c r="I64" i="9"/>
  <c r="J64" i="9"/>
  <c r="K64" i="9"/>
  <c r="L64" i="9" a="1"/>
  <c r="L64" i="9"/>
  <c r="D65" i="9"/>
  <c r="E65" i="9"/>
  <c r="F65" i="9"/>
  <c r="H65" i="9"/>
  <c r="I65" i="9"/>
  <c r="J65" i="9"/>
  <c r="K65" i="9"/>
  <c r="L65" i="9" a="1"/>
  <c r="L65" i="9" s="1"/>
  <c r="D66" i="9"/>
  <c r="E66" i="9"/>
  <c r="F66" i="9"/>
  <c r="H66" i="9"/>
  <c r="I66" i="9"/>
  <c r="J66" i="9"/>
  <c r="K66" i="9"/>
  <c r="L66" i="9" a="1"/>
  <c r="L66" i="9"/>
  <c r="D67" i="9"/>
  <c r="E67" i="9"/>
  <c r="F67" i="9"/>
  <c r="H67" i="9"/>
  <c r="I67" i="9"/>
  <c r="J67" i="9"/>
  <c r="K67" i="9"/>
  <c r="L67" i="9" a="1"/>
  <c r="L67" i="9" s="1"/>
  <c r="L8" i="9" a="1"/>
  <c r="L8" i="9"/>
  <c r="K8" i="9"/>
  <c r="J8" i="9"/>
  <c r="I8" i="9"/>
  <c r="H8" i="9"/>
  <c r="F8" i="9"/>
  <c r="E8" i="9"/>
  <c r="D8" i="9"/>
  <c r="D9" i="3"/>
  <c r="E9" i="3"/>
  <c r="F9" i="3"/>
  <c r="H9" i="3"/>
  <c r="I9" i="3"/>
  <c r="J9" i="3"/>
  <c r="K9" i="3"/>
  <c r="L9" i="3"/>
  <c r="D10" i="3"/>
  <c r="E10" i="3"/>
  <c r="F10" i="3"/>
  <c r="H10" i="3"/>
  <c r="I10" i="3"/>
  <c r="J10" i="3"/>
  <c r="K10" i="3"/>
  <c r="L10" i="3"/>
  <c r="D11" i="3"/>
  <c r="E11" i="3"/>
  <c r="F11" i="3"/>
  <c r="H11" i="3"/>
  <c r="I11" i="3"/>
  <c r="J11" i="3"/>
  <c r="K11" i="3"/>
  <c r="L11" i="3"/>
  <c r="D12" i="3"/>
  <c r="E12" i="3"/>
  <c r="F12" i="3"/>
  <c r="H12" i="3"/>
  <c r="I12" i="3"/>
  <c r="J12" i="3"/>
  <c r="K12" i="3"/>
  <c r="L12" i="3"/>
  <c r="D13" i="3"/>
  <c r="E13" i="3"/>
  <c r="F13" i="3"/>
  <c r="H13" i="3"/>
  <c r="I13" i="3"/>
  <c r="J13" i="3"/>
  <c r="K13" i="3"/>
  <c r="L13" i="3"/>
  <c r="D14" i="3"/>
  <c r="E14" i="3"/>
  <c r="F14" i="3"/>
  <c r="H14" i="3"/>
  <c r="I14" i="3"/>
  <c r="J14" i="3"/>
  <c r="K14" i="3"/>
  <c r="L14" i="3"/>
  <c r="D15" i="3"/>
  <c r="E15" i="3"/>
  <c r="F15" i="3"/>
  <c r="H15" i="3"/>
  <c r="I15" i="3"/>
  <c r="J15" i="3"/>
  <c r="K15" i="3"/>
  <c r="L15" i="3"/>
  <c r="D16" i="3"/>
  <c r="E16" i="3"/>
  <c r="F16" i="3"/>
  <c r="H16" i="3"/>
  <c r="I16" i="3"/>
  <c r="J16" i="3"/>
  <c r="K16" i="3"/>
  <c r="L16" i="3"/>
  <c r="D17" i="3"/>
  <c r="E17" i="3"/>
  <c r="F17" i="3"/>
  <c r="H17" i="3"/>
  <c r="I17" i="3"/>
  <c r="J17" i="3"/>
  <c r="K17" i="3"/>
  <c r="L17" i="3"/>
  <c r="D18" i="3"/>
  <c r="E18" i="3"/>
  <c r="F18" i="3"/>
  <c r="H18" i="3"/>
  <c r="I18" i="3"/>
  <c r="J18" i="3"/>
  <c r="K18" i="3"/>
  <c r="L18" i="3"/>
  <c r="D19" i="3"/>
  <c r="E19" i="3"/>
  <c r="F19" i="3"/>
  <c r="H19" i="3"/>
  <c r="I19" i="3"/>
  <c r="J19" i="3"/>
  <c r="K19" i="3"/>
  <c r="L19" i="3"/>
  <c r="D20" i="3"/>
  <c r="E20" i="3"/>
  <c r="F20" i="3"/>
  <c r="H20" i="3"/>
  <c r="I20" i="3"/>
  <c r="J20" i="3"/>
  <c r="K20" i="3"/>
  <c r="L20" i="3"/>
  <c r="D21" i="3"/>
  <c r="E21" i="3"/>
  <c r="F21" i="3"/>
  <c r="H21" i="3"/>
  <c r="I21" i="3"/>
  <c r="J21" i="3"/>
  <c r="K21" i="3"/>
  <c r="L21" i="3"/>
  <c r="D22" i="3"/>
  <c r="E22" i="3"/>
  <c r="F22" i="3"/>
  <c r="H22" i="3"/>
  <c r="I22" i="3"/>
  <c r="J22" i="3"/>
  <c r="K22" i="3"/>
  <c r="L22" i="3"/>
  <c r="D23" i="3"/>
  <c r="E23" i="3"/>
  <c r="F23" i="3"/>
  <c r="H23" i="3"/>
  <c r="I23" i="3"/>
  <c r="J23" i="3"/>
  <c r="K23" i="3"/>
  <c r="L23" i="3"/>
  <c r="D24" i="3"/>
  <c r="E24" i="3"/>
  <c r="F24" i="3"/>
  <c r="H24" i="3"/>
  <c r="I24" i="3"/>
  <c r="J24" i="3"/>
  <c r="K24" i="3"/>
  <c r="L24" i="3"/>
  <c r="D25" i="3"/>
  <c r="E25" i="3"/>
  <c r="F25" i="3"/>
  <c r="H25" i="3"/>
  <c r="I25" i="3"/>
  <c r="J25" i="3"/>
  <c r="K25" i="3"/>
  <c r="L25" i="3"/>
  <c r="D26" i="3"/>
  <c r="E26" i="3"/>
  <c r="F26" i="3"/>
  <c r="H26" i="3"/>
  <c r="I26" i="3"/>
  <c r="J26" i="3"/>
  <c r="K26" i="3"/>
  <c r="L26" i="3"/>
  <c r="D27" i="3"/>
  <c r="E27" i="3"/>
  <c r="F27" i="3"/>
  <c r="H27" i="3"/>
  <c r="I27" i="3"/>
  <c r="J27" i="3"/>
  <c r="K27" i="3"/>
  <c r="L27" i="3"/>
  <c r="D28" i="3"/>
  <c r="E28" i="3"/>
  <c r="F28" i="3"/>
  <c r="H28" i="3"/>
  <c r="I28" i="3"/>
  <c r="J28" i="3"/>
  <c r="K28" i="3"/>
  <c r="L28" i="3"/>
  <c r="D29" i="3"/>
  <c r="E29" i="3"/>
  <c r="F29" i="3"/>
  <c r="H29" i="3"/>
  <c r="I29" i="3"/>
  <c r="J29" i="3"/>
  <c r="K29" i="3"/>
  <c r="L29" i="3"/>
  <c r="D30" i="3"/>
  <c r="E30" i="3"/>
  <c r="F30" i="3"/>
  <c r="H30" i="3"/>
  <c r="I30" i="3"/>
  <c r="J30" i="3"/>
  <c r="K30" i="3"/>
  <c r="L30" i="3"/>
  <c r="D31" i="3"/>
  <c r="E31" i="3"/>
  <c r="F31" i="3"/>
  <c r="H31" i="3"/>
  <c r="I31" i="3"/>
  <c r="J31" i="3"/>
  <c r="K31" i="3"/>
  <c r="L31" i="3"/>
  <c r="D32" i="3"/>
  <c r="E32" i="3"/>
  <c r="F32" i="3"/>
  <c r="H32" i="3"/>
  <c r="I32" i="3"/>
  <c r="J32" i="3"/>
  <c r="K32" i="3"/>
  <c r="L32" i="3"/>
  <c r="D33" i="3"/>
  <c r="E33" i="3"/>
  <c r="F33" i="3"/>
  <c r="H33" i="3"/>
  <c r="I33" i="3"/>
  <c r="J33" i="3"/>
  <c r="K33" i="3"/>
  <c r="L33" i="3"/>
  <c r="D34" i="3"/>
  <c r="E34" i="3"/>
  <c r="F34" i="3"/>
  <c r="H34" i="3"/>
  <c r="I34" i="3"/>
  <c r="J34" i="3"/>
  <c r="K34" i="3"/>
  <c r="L34" i="3"/>
  <c r="D35" i="3"/>
  <c r="E35" i="3"/>
  <c r="F35" i="3"/>
  <c r="H35" i="3"/>
  <c r="I35" i="3"/>
  <c r="J35" i="3"/>
  <c r="K35" i="3"/>
  <c r="L35" i="3"/>
  <c r="D36" i="3"/>
  <c r="E36" i="3"/>
  <c r="F36" i="3"/>
  <c r="H36" i="3"/>
  <c r="I36" i="3"/>
  <c r="J36" i="3"/>
  <c r="K36" i="3"/>
  <c r="L36" i="3"/>
  <c r="D37" i="3"/>
  <c r="E37" i="3"/>
  <c r="F37" i="3"/>
  <c r="H37" i="3"/>
  <c r="I37" i="3"/>
  <c r="J37" i="3"/>
  <c r="K37" i="3"/>
  <c r="L37" i="3"/>
  <c r="D38" i="3"/>
  <c r="E38" i="3"/>
  <c r="F38" i="3"/>
  <c r="H38" i="3"/>
  <c r="I38" i="3"/>
  <c r="J38" i="3"/>
  <c r="K38" i="3"/>
  <c r="L38" i="3"/>
  <c r="D39" i="3"/>
  <c r="E39" i="3"/>
  <c r="F39" i="3"/>
  <c r="H39" i="3"/>
  <c r="I39" i="3"/>
  <c r="J39" i="3"/>
  <c r="K39" i="3"/>
  <c r="L39" i="3"/>
  <c r="D40" i="3"/>
  <c r="E40" i="3"/>
  <c r="F40" i="3"/>
  <c r="H40" i="3"/>
  <c r="I40" i="3"/>
  <c r="J40" i="3"/>
  <c r="K40" i="3"/>
  <c r="L40" i="3"/>
  <c r="D41" i="3"/>
  <c r="E41" i="3"/>
  <c r="F41" i="3"/>
  <c r="H41" i="3"/>
  <c r="I41" i="3"/>
  <c r="J41" i="3"/>
  <c r="K41" i="3"/>
  <c r="L41" i="3"/>
  <c r="D42" i="3"/>
  <c r="E42" i="3"/>
  <c r="F42" i="3"/>
  <c r="H42" i="3"/>
  <c r="I42" i="3"/>
  <c r="J42" i="3"/>
  <c r="K42" i="3"/>
  <c r="L42" i="3"/>
  <c r="D43" i="3"/>
  <c r="E43" i="3"/>
  <c r="F43" i="3"/>
  <c r="H43" i="3"/>
  <c r="I43" i="3"/>
  <c r="J43" i="3"/>
  <c r="K43" i="3"/>
  <c r="L43" i="3"/>
  <c r="D44" i="3"/>
  <c r="E44" i="3"/>
  <c r="F44" i="3"/>
  <c r="H44" i="3"/>
  <c r="I44" i="3"/>
  <c r="J44" i="3"/>
  <c r="K44" i="3"/>
  <c r="L44" i="3"/>
  <c r="D45" i="3"/>
  <c r="E45" i="3"/>
  <c r="F45" i="3"/>
  <c r="H45" i="3"/>
  <c r="I45" i="3"/>
  <c r="J45" i="3"/>
  <c r="K45" i="3"/>
  <c r="L45" i="3"/>
  <c r="D46" i="3"/>
  <c r="E46" i="3"/>
  <c r="F46" i="3"/>
  <c r="H46" i="3"/>
  <c r="I46" i="3"/>
  <c r="J46" i="3"/>
  <c r="K46" i="3"/>
  <c r="L46" i="3"/>
  <c r="D47" i="3"/>
  <c r="E47" i="3"/>
  <c r="F47" i="3"/>
  <c r="H47" i="3"/>
  <c r="I47" i="3"/>
  <c r="J47" i="3"/>
  <c r="K47" i="3"/>
  <c r="L47" i="3"/>
  <c r="D48" i="3"/>
  <c r="E48" i="3"/>
  <c r="F48" i="3"/>
  <c r="H48" i="3"/>
  <c r="I48" i="3"/>
  <c r="J48" i="3"/>
  <c r="K48" i="3"/>
  <c r="L48" i="3"/>
  <c r="D49" i="3"/>
  <c r="E49" i="3"/>
  <c r="F49" i="3"/>
  <c r="H49" i="3"/>
  <c r="I49" i="3"/>
  <c r="J49" i="3"/>
  <c r="K49" i="3"/>
  <c r="L49" i="3"/>
  <c r="D50" i="3"/>
  <c r="E50" i="3"/>
  <c r="F50" i="3"/>
  <c r="H50" i="3"/>
  <c r="I50" i="3"/>
  <c r="J50" i="3"/>
  <c r="K50" i="3"/>
  <c r="L50" i="3"/>
  <c r="D51" i="3"/>
  <c r="E51" i="3"/>
  <c r="F51" i="3"/>
  <c r="H51" i="3"/>
  <c r="I51" i="3"/>
  <c r="J51" i="3"/>
  <c r="K51" i="3"/>
  <c r="L51" i="3"/>
  <c r="D52" i="3"/>
  <c r="E52" i="3"/>
  <c r="F52" i="3"/>
  <c r="H52" i="3"/>
  <c r="I52" i="3"/>
  <c r="J52" i="3"/>
  <c r="K52" i="3"/>
  <c r="L52" i="3"/>
  <c r="D53" i="3"/>
  <c r="E53" i="3"/>
  <c r="F53" i="3"/>
  <c r="H53" i="3"/>
  <c r="I53" i="3"/>
  <c r="J53" i="3"/>
  <c r="K53" i="3"/>
  <c r="L53" i="3"/>
  <c r="D54" i="3"/>
  <c r="E54" i="3"/>
  <c r="F54" i="3"/>
  <c r="H54" i="3"/>
  <c r="I54" i="3"/>
  <c r="J54" i="3"/>
  <c r="K54" i="3"/>
  <c r="L54" i="3"/>
  <c r="D55" i="3"/>
  <c r="E55" i="3"/>
  <c r="F55" i="3"/>
  <c r="H55" i="3"/>
  <c r="I55" i="3"/>
  <c r="J55" i="3"/>
  <c r="K55" i="3"/>
  <c r="L55" i="3"/>
  <c r="D56" i="3"/>
  <c r="E56" i="3"/>
  <c r="F56" i="3"/>
  <c r="H56" i="3"/>
  <c r="I56" i="3"/>
  <c r="J56" i="3"/>
  <c r="K56" i="3"/>
  <c r="L56" i="3"/>
  <c r="D57" i="3"/>
  <c r="E57" i="3"/>
  <c r="F57" i="3"/>
  <c r="H57" i="3"/>
  <c r="I57" i="3"/>
  <c r="J57" i="3"/>
  <c r="K57" i="3"/>
  <c r="L57" i="3"/>
  <c r="D58" i="3"/>
  <c r="E58" i="3"/>
  <c r="F58" i="3"/>
  <c r="H58" i="3"/>
  <c r="I58" i="3"/>
  <c r="J58" i="3"/>
  <c r="K58" i="3"/>
  <c r="L58" i="3"/>
  <c r="D59" i="3"/>
  <c r="E59" i="3"/>
  <c r="F59" i="3"/>
  <c r="H59" i="3"/>
  <c r="I59" i="3"/>
  <c r="J59" i="3"/>
  <c r="K59" i="3"/>
  <c r="L59" i="3"/>
  <c r="D60" i="3"/>
  <c r="E60" i="3"/>
  <c r="F60" i="3"/>
  <c r="H60" i="3"/>
  <c r="I60" i="3"/>
  <c r="J60" i="3"/>
  <c r="K60" i="3"/>
  <c r="L60" i="3"/>
  <c r="D61" i="3"/>
  <c r="E61" i="3"/>
  <c r="F61" i="3"/>
  <c r="H61" i="3"/>
  <c r="I61" i="3"/>
  <c r="J61" i="3"/>
  <c r="K61" i="3"/>
  <c r="L61" i="3"/>
  <c r="D62" i="3"/>
  <c r="E62" i="3"/>
  <c r="F62" i="3"/>
  <c r="H62" i="3"/>
  <c r="I62" i="3"/>
  <c r="J62" i="3"/>
  <c r="K62" i="3"/>
  <c r="L62" i="3"/>
  <c r="D63" i="3"/>
  <c r="E63" i="3"/>
  <c r="F63" i="3"/>
  <c r="H63" i="3"/>
  <c r="I63" i="3"/>
  <c r="J63" i="3"/>
  <c r="K63" i="3"/>
  <c r="L63" i="3"/>
  <c r="D64" i="3"/>
  <c r="E64" i="3"/>
  <c r="F64" i="3"/>
  <c r="H64" i="3"/>
  <c r="I64" i="3"/>
  <c r="J64" i="3"/>
  <c r="K64" i="3"/>
  <c r="L64" i="3"/>
  <c r="D65" i="3"/>
  <c r="E65" i="3"/>
  <c r="F65" i="3"/>
  <c r="H65" i="3"/>
  <c r="I65" i="3"/>
  <c r="J65" i="3"/>
  <c r="K65" i="3"/>
  <c r="L65" i="3"/>
  <c r="D66" i="3"/>
  <c r="E66" i="3"/>
  <c r="F66" i="3"/>
  <c r="H66" i="3"/>
  <c r="I66" i="3"/>
  <c r="J66" i="3"/>
  <c r="K66" i="3"/>
  <c r="L66" i="3"/>
  <c r="D67" i="3"/>
  <c r="E67" i="3"/>
  <c r="F67" i="3"/>
  <c r="H67" i="3"/>
  <c r="I67" i="3"/>
  <c r="J67" i="3"/>
  <c r="K67" i="3"/>
  <c r="L67" i="3"/>
  <c r="L8" i="3"/>
  <c r="K8" i="3"/>
  <c r="J8" i="3"/>
  <c r="I8" i="3"/>
  <c r="H8" i="3"/>
  <c r="F8" i="3"/>
  <c r="E8" i="3"/>
  <c r="A3" i="8"/>
  <c r="B3" i="8" s="1"/>
  <c r="A1" i="19"/>
  <c r="Q49" i="5"/>
  <c r="Q47" i="5"/>
  <c r="Q45" i="5"/>
  <c r="Q43" i="5"/>
  <c r="Q41" i="5"/>
  <c r="D3" i="8" l="1" a="1"/>
  <c r="D3" i="8" s="1"/>
  <c r="C3" i="8"/>
  <c r="Q51" i="5"/>
  <c r="Q77" i="9"/>
  <c r="Q75" i="9"/>
  <c r="Q73" i="9"/>
  <c r="Q71" i="9"/>
  <c r="Q69" i="9"/>
  <c r="Q77" i="3"/>
  <c r="Q75" i="3"/>
  <c r="Q73" i="3"/>
  <c r="Q71" i="3"/>
  <c r="Q69" i="3"/>
  <c r="N126" i="14" l="1"/>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H126" i="14"/>
  <c r="O126" i="14" s="1"/>
  <c r="H125" i="14"/>
  <c r="O125" i="14" s="1"/>
  <c r="H124" i="14"/>
  <c r="O124" i="14" s="1"/>
  <c r="H123" i="14"/>
  <c r="O123" i="14" s="1"/>
  <c r="H122" i="14"/>
  <c r="O122" i="14" s="1"/>
  <c r="H121" i="14"/>
  <c r="O121" i="14" s="1"/>
  <c r="H120" i="14"/>
  <c r="O120" i="14" s="1"/>
  <c r="H119" i="14"/>
  <c r="O119" i="14" s="1"/>
  <c r="H118" i="14"/>
  <c r="H117" i="14"/>
  <c r="O117" i="14" s="1"/>
  <c r="H116" i="14"/>
  <c r="O116" i="14" s="1"/>
  <c r="H115" i="14"/>
  <c r="H114" i="14"/>
  <c r="O114" i="14" s="1"/>
  <c r="H113" i="14"/>
  <c r="O113" i="14" s="1"/>
  <c r="H112" i="14"/>
  <c r="O112" i="14" s="1"/>
  <c r="H111" i="14"/>
  <c r="O111" i="14" s="1"/>
  <c r="H110" i="14"/>
  <c r="O110" i="14" s="1"/>
  <c r="H109" i="14"/>
  <c r="O109" i="14" s="1"/>
  <c r="H108" i="14"/>
  <c r="O108" i="14" s="1"/>
  <c r="H107" i="14"/>
  <c r="O107" i="14" s="1"/>
  <c r="H106" i="14"/>
  <c r="H105" i="14"/>
  <c r="O105" i="14" s="1"/>
  <c r="H104" i="14"/>
  <c r="O104" i="14" s="1"/>
  <c r="H103" i="14"/>
  <c r="O103" i="14" s="1"/>
  <c r="H102" i="14"/>
  <c r="O102" i="14" s="1"/>
  <c r="H101" i="14"/>
  <c r="O101" i="14" s="1"/>
  <c r="H100" i="14"/>
  <c r="O100" i="14" s="1"/>
  <c r="H99" i="14"/>
  <c r="O99" i="14" s="1"/>
  <c r="H98" i="14"/>
  <c r="O98" i="14" s="1"/>
  <c r="H97" i="14"/>
  <c r="O97" i="14" s="1"/>
  <c r="H96" i="14"/>
  <c r="O96" i="14" s="1"/>
  <c r="H95" i="14"/>
  <c r="O95" i="14" s="1"/>
  <c r="H94" i="14"/>
  <c r="O94" i="14" s="1"/>
  <c r="H93" i="14"/>
  <c r="O93" i="14" s="1"/>
  <c r="H92" i="14"/>
  <c r="O92" i="14" s="1"/>
  <c r="H91" i="14"/>
  <c r="O91" i="14" s="1"/>
  <c r="H90" i="14"/>
  <c r="O90" i="14" s="1"/>
  <c r="H89" i="14"/>
  <c r="O89" i="14" s="1"/>
  <c r="H88" i="14"/>
  <c r="O88" i="14" s="1"/>
  <c r="H87" i="14"/>
  <c r="O87" i="14" s="1"/>
  <c r="H86" i="14"/>
  <c r="O86" i="14" s="1"/>
  <c r="H85" i="14"/>
  <c r="O85" i="14" s="1"/>
  <c r="H84" i="14"/>
  <c r="O84" i="14" s="1"/>
  <c r="H83" i="14"/>
  <c r="O83" i="14" s="1"/>
  <c r="H82" i="14"/>
  <c r="O82" i="14" s="1"/>
  <c r="H81" i="14"/>
  <c r="O81" i="14" s="1"/>
  <c r="H80" i="14"/>
  <c r="O80" i="14" s="1"/>
  <c r="H79" i="14"/>
  <c r="O79" i="14" s="1"/>
  <c r="H78" i="14"/>
  <c r="O78" i="14" s="1"/>
  <c r="H77" i="14"/>
  <c r="O77" i="14" s="1"/>
  <c r="H76" i="14"/>
  <c r="O76" i="14" s="1"/>
  <c r="H75" i="14"/>
  <c r="O75" i="14" s="1"/>
  <c r="H74" i="14"/>
  <c r="O74" i="14" s="1"/>
  <c r="H73" i="14"/>
  <c r="O73" i="14" s="1"/>
  <c r="H72" i="14"/>
  <c r="O72" i="14" s="1"/>
  <c r="H71" i="14"/>
  <c r="O71" i="14" s="1"/>
  <c r="H70" i="14"/>
  <c r="O70" i="14" s="1"/>
  <c r="H69" i="14"/>
  <c r="O69" i="14" s="1"/>
  <c r="H68" i="14"/>
  <c r="O68" i="14" s="1"/>
  <c r="H67" i="14"/>
  <c r="O67" i="14" s="1"/>
  <c r="H66" i="14"/>
  <c r="O66" i="14" s="1"/>
  <c r="H65" i="14"/>
  <c r="O65" i="14" s="1"/>
  <c r="H64" i="14"/>
  <c r="O64" i="14" s="1"/>
  <c r="H63" i="14"/>
  <c r="O63" i="14" s="1"/>
  <c r="H62" i="14"/>
  <c r="O62" i="14" s="1"/>
  <c r="H61" i="14"/>
  <c r="O61" i="14" s="1"/>
  <c r="H60" i="14"/>
  <c r="O60" i="14" s="1"/>
  <c r="H59" i="14"/>
  <c r="O59" i="14" s="1"/>
  <c r="H58" i="14"/>
  <c r="O58" i="14" s="1"/>
  <c r="H57" i="14"/>
  <c r="O57" i="14" s="1"/>
  <c r="H56" i="14"/>
  <c r="O56" i="14" s="1"/>
  <c r="H55" i="14"/>
  <c r="O55" i="14" s="1"/>
  <c r="H54" i="14"/>
  <c r="O54" i="14" s="1"/>
  <c r="H53" i="14"/>
  <c r="O53" i="14" s="1"/>
  <c r="H52" i="14"/>
  <c r="O52" i="14" s="1"/>
  <c r="H51" i="14"/>
  <c r="O51" i="14" s="1"/>
  <c r="H50" i="14"/>
  <c r="O50" i="14" s="1"/>
  <c r="H49" i="14"/>
  <c r="O49" i="14" s="1"/>
  <c r="H48" i="14"/>
  <c r="O48" i="14" s="1"/>
  <c r="H47" i="14"/>
  <c r="O47" i="14" s="1"/>
  <c r="H46" i="14"/>
  <c r="O46" i="14" s="1"/>
  <c r="H45" i="14"/>
  <c r="O45" i="14" s="1"/>
  <c r="H44" i="14"/>
  <c r="O44" i="14" s="1"/>
  <c r="H43" i="14"/>
  <c r="O43" i="14" s="1"/>
  <c r="H42" i="14"/>
  <c r="O42" i="14" s="1"/>
  <c r="H41" i="14"/>
  <c r="O41" i="14" s="1"/>
  <c r="H40" i="14"/>
  <c r="O40" i="14" s="1"/>
  <c r="H39" i="14"/>
  <c r="O39" i="14" s="1"/>
  <c r="H38" i="14"/>
  <c r="O38" i="14" s="1"/>
  <c r="H37" i="14"/>
  <c r="O37" i="14" s="1"/>
  <c r="H36" i="14"/>
  <c r="O36" i="14" s="1"/>
  <c r="H35" i="14"/>
  <c r="O35" i="14" s="1"/>
  <c r="H34" i="14"/>
  <c r="O34" i="14" s="1"/>
  <c r="H33" i="14"/>
  <c r="O33" i="14" s="1"/>
  <c r="H32" i="14"/>
  <c r="O32" i="14" s="1"/>
  <c r="H31" i="14"/>
  <c r="O31" i="14" s="1"/>
  <c r="H30" i="14"/>
  <c r="O30" i="14" s="1"/>
  <c r="H29" i="14"/>
  <c r="O29" i="14" s="1"/>
  <c r="H28" i="14"/>
  <c r="O28" i="14" s="1"/>
  <c r="H27" i="14"/>
  <c r="O27" i="14" s="1"/>
  <c r="H26" i="14"/>
  <c r="O26" i="14" s="1"/>
  <c r="H25" i="14"/>
  <c r="O25" i="14" s="1"/>
  <c r="H24" i="14"/>
  <c r="O24" i="14" s="1"/>
  <c r="H23" i="14"/>
  <c r="O23" i="14" s="1"/>
  <c r="H22" i="14"/>
  <c r="O22" i="14" s="1"/>
  <c r="H21" i="14"/>
  <c r="O21" i="14" s="1"/>
  <c r="H20" i="14"/>
  <c r="O20" i="14" s="1"/>
  <c r="H19" i="14"/>
  <c r="O19" i="14" s="1"/>
  <c r="H18" i="14"/>
  <c r="O18" i="14" s="1"/>
  <c r="H17" i="14"/>
  <c r="O17" i="14" s="1"/>
  <c r="H16" i="14"/>
  <c r="O16" i="14" s="1"/>
  <c r="H15" i="14"/>
  <c r="O15" i="14" s="1"/>
  <c r="H14" i="14"/>
  <c r="O14" i="14" s="1"/>
  <c r="H13" i="14"/>
  <c r="O13" i="14" s="1"/>
  <c r="H12" i="14"/>
  <c r="O12" i="14" s="1"/>
  <c r="H11" i="14"/>
  <c r="O11" i="14" s="1"/>
  <c r="H7" i="14"/>
  <c r="M127" i="14"/>
  <c r="K12" i="15" s="1"/>
  <c r="L127" i="14"/>
  <c r="K11" i="15" s="1"/>
  <c r="K127" i="14"/>
  <c r="K10" i="15" s="1"/>
  <c r="J127" i="14"/>
  <c r="K9" i="15" s="1"/>
  <c r="I127" i="14"/>
  <c r="D8" i="15" s="1"/>
  <c r="H8" i="15" s="1"/>
  <c r="G127" i="14"/>
  <c r="J12" i="15" s="1"/>
  <c r="F127" i="14"/>
  <c r="C11" i="15" s="1"/>
  <c r="E127" i="14"/>
  <c r="J10" i="15" s="1"/>
  <c r="D127" i="14"/>
  <c r="J9" i="15" s="1"/>
  <c r="C127" i="14"/>
  <c r="C8" i="15" s="1"/>
  <c r="G8" i="15" s="1"/>
  <c r="H10" i="14"/>
  <c r="H9" i="14"/>
  <c r="H8" i="14"/>
  <c r="O115" i="14" l="1"/>
  <c r="O118" i="14"/>
  <c r="O10" i="14"/>
  <c r="O8" i="14"/>
  <c r="O9" i="14"/>
  <c r="O7" i="14"/>
  <c r="N127" i="14"/>
  <c r="K13" i="15" s="1"/>
  <c r="D9" i="15"/>
  <c r="H9" i="15" s="1"/>
  <c r="K8" i="15"/>
  <c r="C12" i="15"/>
  <c r="G12" i="15" s="1"/>
  <c r="J11" i="15"/>
  <c r="D10" i="15"/>
  <c r="H10" i="15" s="1"/>
  <c r="D11" i="15"/>
  <c r="H11" i="15" s="1"/>
  <c r="C9" i="15"/>
  <c r="G9" i="15" s="1"/>
  <c r="D12" i="15"/>
  <c r="H12" i="15" s="1"/>
  <c r="C10" i="15"/>
  <c r="G10" i="15" s="1"/>
  <c r="H127" i="14"/>
  <c r="J13" i="15" s="1"/>
  <c r="J8" i="15"/>
  <c r="O106" i="14"/>
  <c r="G11" i="15"/>
  <c r="I8" i="15"/>
  <c r="E8" i="15"/>
  <c r="F26" i="5"/>
  <c r="N26" i="5" s="1"/>
  <c r="A37" i="8"/>
  <c r="C37" i="8" s="1"/>
  <c r="A34" i="8"/>
  <c r="C34" i="8" s="1"/>
  <c r="A21" i="8"/>
  <c r="C21" i="8" s="1"/>
  <c r="A18" i="8"/>
  <c r="C18" i="8" s="1"/>
  <c r="A10" i="8"/>
  <c r="C10" i="8" s="1"/>
  <c r="A4" i="8"/>
  <c r="F4" i="9"/>
  <c r="N4" i="9" s="1"/>
  <c r="A202" i="10"/>
  <c r="D202" i="10" s="1"/>
  <c r="A201" i="10"/>
  <c r="A200" i="10"/>
  <c r="D200" i="10" s="1"/>
  <c r="A199" i="10"/>
  <c r="A198" i="10"/>
  <c r="D198" i="10" s="1"/>
  <c r="A197" i="10"/>
  <c r="A196" i="10"/>
  <c r="D196" i="10" s="1"/>
  <c r="A195" i="10"/>
  <c r="A194" i="10"/>
  <c r="D194" i="10" s="1"/>
  <c r="A193" i="10"/>
  <c r="A192" i="10"/>
  <c r="D192" i="10" s="1"/>
  <c r="A191" i="10"/>
  <c r="A190" i="10"/>
  <c r="D190" i="10" s="1"/>
  <c r="A189" i="10"/>
  <c r="A188" i="10"/>
  <c r="D188" i="10" s="1"/>
  <c r="A187" i="10"/>
  <c r="A186" i="10"/>
  <c r="D186" i="10" s="1"/>
  <c r="A185" i="10"/>
  <c r="A184" i="10"/>
  <c r="D184" i="10" s="1"/>
  <c r="A183" i="10"/>
  <c r="A182" i="10"/>
  <c r="D182" i="10" s="1"/>
  <c r="A181" i="10"/>
  <c r="A180" i="10"/>
  <c r="D180" i="10" s="1"/>
  <c r="A179" i="10"/>
  <c r="A178" i="10"/>
  <c r="D178" i="10" s="1"/>
  <c r="A177" i="10"/>
  <c r="A176" i="10"/>
  <c r="D176" i="10" s="1"/>
  <c r="A175" i="10"/>
  <c r="A174" i="10"/>
  <c r="D174" i="10" s="1"/>
  <c r="A173" i="10"/>
  <c r="A172" i="10"/>
  <c r="D172" i="10" s="1"/>
  <c r="A171" i="10"/>
  <c r="D171" i="10" s="1"/>
  <c r="A170" i="10"/>
  <c r="D170" i="10" s="1"/>
  <c r="A169" i="10"/>
  <c r="A168" i="10"/>
  <c r="D168" i="10" s="1"/>
  <c r="A167" i="10"/>
  <c r="D167" i="10" s="1"/>
  <c r="A166" i="10"/>
  <c r="D166" i="10" s="1"/>
  <c r="A165" i="10"/>
  <c r="A164" i="10"/>
  <c r="D164" i="10" s="1"/>
  <c r="A163" i="10"/>
  <c r="D163" i="10" s="1"/>
  <c r="A162" i="10"/>
  <c r="D162" i="10" s="1"/>
  <c r="A161" i="10"/>
  <c r="A160" i="10"/>
  <c r="D160" i="10" s="1"/>
  <c r="A159" i="10"/>
  <c r="D159" i="10" s="1"/>
  <c r="A158" i="10"/>
  <c r="D158" i="10" s="1"/>
  <c r="A157" i="10"/>
  <c r="A156" i="10"/>
  <c r="D156" i="10" s="1"/>
  <c r="A155" i="10"/>
  <c r="D155" i="10" s="1"/>
  <c r="A154" i="10"/>
  <c r="D154" i="10" s="1"/>
  <c r="A153" i="10"/>
  <c r="A152" i="10"/>
  <c r="D152" i="10" s="1"/>
  <c r="A151" i="10"/>
  <c r="D151" i="10" s="1"/>
  <c r="A150" i="10"/>
  <c r="D150" i="10" s="1"/>
  <c r="A149" i="10"/>
  <c r="A148" i="10"/>
  <c r="D148" i="10" s="1"/>
  <c r="A147" i="10"/>
  <c r="D147" i="10" s="1"/>
  <c r="A146" i="10"/>
  <c r="D146" i="10" s="1"/>
  <c r="A145" i="10"/>
  <c r="A144" i="10"/>
  <c r="D144" i="10" s="1"/>
  <c r="A143" i="10"/>
  <c r="D143" i="10" s="1"/>
  <c r="A142" i="10"/>
  <c r="D142" i="10" s="1"/>
  <c r="A141" i="10"/>
  <c r="A140" i="10"/>
  <c r="D140" i="10" s="1"/>
  <c r="A139" i="10"/>
  <c r="D139" i="10" s="1"/>
  <c r="A138" i="10"/>
  <c r="D138" i="10" s="1"/>
  <c r="A137" i="10"/>
  <c r="A136" i="10"/>
  <c r="D136" i="10" s="1"/>
  <c r="A135" i="10"/>
  <c r="D135" i="10" s="1"/>
  <c r="A134" i="10"/>
  <c r="D134" i="10" s="1"/>
  <c r="A133" i="10"/>
  <c r="A132" i="10"/>
  <c r="D132" i="10" s="1"/>
  <c r="A131" i="10"/>
  <c r="D131" i="10" s="1"/>
  <c r="A130" i="10"/>
  <c r="D130" i="10" s="1"/>
  <c r="A129" i="10"/>
  <c r="A128" i="10"/>
  <c r="D128" i="10" s="1"/>
  <c r="A127" i="10"/>
  <c r="D127" i="10" s="1"/>
  <c r="A126" i="10"/>
  <c r="D126" i="10" s="1"/>
  <c r="A125" i="10"/>
  <c r="A124" i="10"/>
  <c r="D124" i="10" s="1"/>
  <c r="A123" i="10"/>
  <c r="D123" i="10" s="1"/>
  <c r="A122" i="10"/>
  <c r="D122" i="10" s="1"/>
  <c r="A121" i="10"/>
  <c r="A120" i="10"/>
  <c r="D120" i="10" s="1"/>
  <c r="A119" i="10"/>
  <c r="D119" i="10" s="1"/>
  <c r="A118" i="10"/>
  <c r="D118" i="10" s="1"/>
  <c r="A117" i="10"/>
  <c r="A116" i="10"/>
  <c r="D116" i="10" s="1"/>
  <c r="A115" i="10"/>
  <c r="D115" i="10" s="1"/>
  <c r="A114" i="10"/>
  <c r="B114" i="10" s="1"/>
  <c r="A113" i="10"/>
  <c r="A112" i="10"/>
  <c r="A111" i="10"/>
  <c r="D111" i="10" s="1"/>
  <c r="A110" i="10"/>
  <c r="B110" i="10" s="1"/>
  <c r="A109" i="10"/>
  <c r="A108" i="10"/>
  <c r="B108" i="10" s="1"/>
  <c r="A107" i="10"/>
  <c r="D107" i="10" s="1"/>
  <c r="A106" i="10"/>
  <c r="B106" i="10" s="1"/>
  <c r="A105" i="10"/>
  <c r="A104" i="10"/>
  <c r="A103" i="10"/>
  <c r="D103" i="10" s="1"/>
  <c r="A102" i="10"/>
  <c r="B102" i="10" s="1"/>
  <c r="A101" i="10"/>
  <c r="A100" i="10"/>
  <c r="B100" i="10" s="1"/>
  <c r="A99" i="10"/>
  <c r="D99" i="10" s="1"/>
  <c r="A98" i="10"/>
  <c r="B98" i="10" s="1"/>
  <c r="A97" i="10"/>
  <c r="A96" i="10"/>
  <c r="B96" i="10" s="1"/>
  <c r="A95" i="10"/>
  <c r="D95" i="10" s="1"/>
  <c r="A94" i="10"/>
  <c r="B94" i="10" s="1"/>
  <c r="A93" i="10"/>
  <c r="A92" i="10"/>
  <c r="B92" i="10" s="1"/>
  <c r="A91" i="10"/>
  <c r="D91" i="10" s="1"/>
  <c r="A90" i="10"/>
  <c r="B90" i="10" s="1"/>
  <c r="A89" i="10"/>
  <c r="A88" i="10"/>
  <c r="A87" i="10"/>
  <c r="D87" i="10" s="1"/>
  <c r="A86" i="10"/>
  <c r="B86" i="10" s="1"/>
  <c r="A85" i="10"/>
  <c r="A84" i="10"/>
  <c r="B84" i="10" s="1"/>
  <c r="A83" i="10"/>
  <c r="D83" i="10" s="1"/>
  <c r="A82" i="10"/>
  <c r="B82" i="10" s="1"/>
  <c r="A81" i="10"/>
  <c r="A80" i="10"/>
  <c r="B80" i="10" s="1"/>
  <c r="A79" i="10"/>
  <c r="D79" i="10" s="1"/>
  <c r="A78" i="10"/>
  <c r="B78" i="10" s="1"/>
  <c r="A77" i="10"/>
  <c r="A76" i="10"/>
  <c r="A75" i="10"/>
  <c r="D75" i="10" s="1"/>
  <c r="A74" i="10"/>
  <c r="B74" i="10" s="1"/>
  <c r="A73" i="10"/>
  <c r="A72" i="10"/>
  <c r="B72" i="10" s="1"/>
  <c r="A71" i="10"/>
  <c r="D71" i="10" s="1"/>
  <c r="A70" i="10"/>
  <c r="B70" i="10" s="1"/>
  <c r="A69" i="10"/>
  <c r="A68" i="10"/>
  <c r="A67" i="10"/>
  <c r="D67" i="10" s="1"/>
  <c r="A66" i="10"/>
  <c r="B66" i="10" s="1"/>
  <c r="A65" i="10"/>
  <c r="A64" i="10"/>
  <c r="B64" i="10" s="1"/>
  <c r="A63" i="10"/>
  <c r="D63" i="10" s="1"/>
  <c r="A62" i="10"/>
  <c r="B62" i="10" s="1"/>
  <c r="A61" i="10"/>
  <c r="A60" i="10"/>
  <c r="A59" i="10"/>
  <c r="D59" i="10" s="1"/>
  <c r="A58" i="10"/>
  <c r="B58" i="10" s="1"/>
  <c r="A57" i="10"/>
  <c r="A56" i="10"/>
  <c r="B56" i="10" s="1"/>
  <c r="A55" i="10"/>
  <c r="D55" i="10" s="1"/>
  <c r="A54" i="10"/>
  <c r="B54" i="10" s="1"/>
  <c r="A53" i="10"/>
  <c r="A52" i="10"/>
  <c r="B52" i="10" s="1"/>
  <c r="A51" i="10"/>
  <c r="D51" i="10" s="1"/>
  <c r="A50" i="10"/>
  <c r="B50" i="10" s="1"/>
  <c r="A3" i="10"/>
  <c r="A15" i="10"/>
  <c r="A9" i="10"/>
  <c r="D9" i="10" s="1"/>
  <c r="A45" i="10"/>
  <c r="B45" i="10" s="1"/>
  <c r="A48" i="10"/>
  <c r="A28" i="10"/>
  <c r="B28" i="10" s="1"/>
  <c r="A38" i="10"/>
  <c r="D38" i="10" s="1"/>
  <c r="A27" i="10"/>
  <c r="B27" i="10" s="1"/>
  <c r="A7" i="10"/>
  <c r="A29" i="10"/>
  <c r="B29" i="10" s="1"/>
  <c r="A19" i="10"/>
  <c r="D19" i="10" s="1"/>
  <c r="A14" i="10"/>
  <c r="B14" i="10" s="1"/>
  <c r="A21" i="10"/>
  <c r="A42" i="10"/>
  <c r="B42" i="10" s="1"/>
  <c r="A33" i="10"/>
  <c r="D33" i="10" s="1"/>
  <c r="A16" i="10"/>
  <c r="B16" i="10" s="1"/>
  <c r="A47" i="10"/>
  <c r="A25" i="10"/>
  <c r="D25" i="10" s="1"/>
  <c r="A17" i="10"/>
  <c r="C17" i="10" s="1"/>
  <c r="A12" i="10"/>
  <c r="D12" i="10" s="1"/>
  <c r="A18" i="10"/>
  <c r="C18" i="10" s="1"/>
  <c r="A5" i="10"/>
  <c r="D5" i="10" s="1"/>
  <c r="A20" i="10"/>
  <c r="C20" i="10" s="1"/>
  <c r="A24" i="10"/>
  <c r="D24" i="10" s="1"/>
  <c r="A49" i="10"/>
  <c r="C49" i="10" s="1"/>
  <c r="A41" i="10"/>
  <c r="D41" i="10" s="1"/>
  <c r="A32" i="10"/>
  <c r="C32" i="10" s="1"/>
  <c r="A44" i="10"/>
  <c r="D44" i="10" s="1"/>
  <c r="A8" i="10"/>
  <c r="C8" i="10" s="1"/>
  <c r="A13" i="10"/>
  <c r="D13" i="10" s="1"/>
  <c r="A40" i="10"/>
  <c r="C40" i="10" s="1"/>
  <c r="A22" i="10"/>
  <c r="D22" i="10" s="1"/>
  <c r="A39" i="10"/>
  <c r="C39" i="10" s="1"/>
  <c r="A30" i="10"/>
  <c r="D30" i="10" s="1"/>
  <c r="A26" i="10"/>
  <c r="C26" i="10" s="1"/>
  <c r="A36" i="10"/>
  <c r="D36" i="10" s="1"/>
  <c r="A31" i="10"/>
  <c r="C31" i="10" s="1"/>
  <c r="A43" i="10"/>
  <c r="D43" i="10" s="1"/>
  <c r="A11" i="10"/>
  <c r="C11" i="10" s="1"/>
  <c r="A6" i="10"/>
  <c r="D6" i="10" s="1"/>
  <c r="A10" i="10"/>
  <c r="C10" i="10" s="1"/>
  <c r="A23" i="10"/>
  <c r="D23" i="10" s="1"/>
  <c r="A37" i="10"/>
  <c r="C37" i="10" s="1"/>
  <c r="A35" i="10"/>
  <c r="D35" i="10" s="1"/>
  <c r="A34" i="10"/>
  <c r="C34" i="10" s="1"/>
  <c r="A46" i="10"/>
  <c r="D46" i="10" s="1"/>
  <c r="A4" i="10"/>
  <c r="C4" i="10" s="1"/>
  <c r="F4" i="3"/>
  <c r="N4" i="3" s="1"/>
  <c r="A202" i="8"/>
  <c r="C202" i="8" s="1"/>
  <c r="A201" i="8"/>
  <c r="C201" i="8" s="1"/>
  <c r="A200" i="8"/>
  <c r="C200" i="8" s="1"/>
  <c r="A199" i="8"/>
  <c r="C199" i="8" s="1"/>
  <c r="A198" i="8"/>
  <c r="C198" i="8" s="1"/>
  <c r="A197" i="8"/>
  <c r="C197" i="8" s="1"/>
  <c r="A196" i="8"/>
  <c r="C196" i="8" s="1"/>
  <c r="A195" i="8"/>
  <c r="C195" i="8" s="1"/>
  <c r="A194" i="8"/>
  <c r="C194" i="8" s="1"/>
  <c r="A193" i="8"/>
  <c r="C193" i="8" s="1"/>
  <c r="A192" i="8"/>
  <c r="C192" i="8" s="1"/>
  <c r="A191" i="8"/>
  <c r="C191" i="8" s="1"/>
  <c r="A190" i="8"/>
  <c r="C190" i="8" s="1"/>
  <c r="A189" i="8"/>
  <c r="C189" i="8" s="1"/>
  <c r="A188" i="8"/>
  <c r="C188" i="8" s="1"/>
  <c r="A187" i="8"/>
  <c r="C187" i="8" s="1"/>
  <c r="A186" i="8"/>
  <c r="C186" i="8" s="1"/>
  <c r="A185" i="8"/>
  <c r="C185" i="8" s="1"/>
  <c r="A184" i="8"/>
  <c r="C184" i="8" s="1"/>
  <c r="A183" i="8"/>
  <c r="C183" i="8" s="1"/>
  <c r="A182" i="8"/>
  <c r="C182" i="8" s="1"/>
  <c r="A181" i="8"/>
  <c r="C181" i="8" s="1"/>
  <c r="A180" i="8"/>
  <c r="C180" i="8" s="1"/>
  <c r="A179" i="8"/>
  <c r="C179" i="8" s="1"/>
  <c r="A178" i="8"/>
  <c r="C178" i="8" s="1"/>
  <c r="A177" i="8"/>
  <c r="C177" i="8" s="1"/>
  <c r="A176" i="8"/>
  <c r="C176" i="8" s="1"/>
  <c r="A175" i="8"/>
  <c r="C175" i="8" s="1"/>
  <c r="A174" i="8"/>
  <c r="C174" i="8" s="1"/>
  <c r="A173" i="8"/>
  <c r="C173" i="8" s="1"/>
  <c r="A172" i="8"/>
  <c r="C172" i="8" s="1"/>
  <c r="A171" i="8"/>
  <c r="C171" i="8" s="1"/>
  <c r="A170" i="8"/>
  <c r="C170" i="8" s="1"/>
  <c r="A169" i="8"/>
  <c r="C169" i="8" s="1"/>
  <c r="A168" i="8"/>
  <c r="C168" i="8" s="1"/>
  <c r="A167" i="8"/>
  <c r="C167" i="8" s="1"/>
  <c r="A166" i="8"/>
  <c r="C166" i="8" s="1"/>
  <c r="A165" i="8"/>
  <c r="C165" i="8" s="1"/>
  <c r="A164" i="8"/>
  <c r="C164" i="8" s="1"/>
  <c r="A163" i="8"/>
  <c r="C163" i="8" s="1"/>
  <c r="A162" i="8"/>
  <c r="C162" i="8" s="1"/>
  <c r="A161" i="8"/>
  <c r="C161" i="8" s="1"/>
  <c r="A160" i="8"/>
  <c r="C160" i="8" s="1"/>
  <c r="A159" i="8"/>
  <c r="C159" i="8" s="1"/>
  <c r="A158" i="8"/>
  <c r="D158" i="8" s="1"/>
  <c r="A157" i="8"/>
  <c r="C157" i="8" s="1"/>
  <c r="A156" i="8"/>
  <c r="C156" i="8" s="1"/>
  <c r="A155" i="8"/>
  <c r="C155" i="8" s="1"/>
  <c r="A154" i="8"/>
  <c r="C154" i="8" s="1"/>
  <c r="A153" i="8"/>
  <c r="C153" i="8" s="1"/>
  <c r="A152" i="8"/>
  <c r="C152" i="8" s="1"/>
  <c r="A151" i="8"/>
  <c r="C151" i="8" s="1"/>
  <c r="A150" i="8"/>
  <c r="D150" i="8" s="1"/>
  <c r="A149" i="8"/>
  <c r="C149" i="8" s="1"/>
  <c r="A148" i="8"/>
  <c r="C148" i="8" s="1"/>
  <c r="A147" i="8"/>
  <c r="C147" i="8" s="1"/>
  <c r="A146" i="8"/>
  <c r="C146" i="8" s="1"/>
  <c r="A145" i="8"/>
  <c r="C145" i="8" s="1"/>
  <c r="A144" i="8"/>
  <c r="C144" i="8" s="1"/>
  <c r="A143" i="8"/>
  <c r="C143" i="8" s="1"/>
  <c r="A142" i="8"/>
  <c r="D142" i="8" s="1"/>
  <c r="A141" i="8"/>
  <c r="C141" i="8" s="1"/>
  <c r="A140" i="8"/>
  <c r="C140" i="8" s="1"/>
  <c r="A139" i="8"/>
  <c r="C139" i="8" s="1"/>
  <c r="A138" i="8"/>
  <c r="C138" i="8" s="1"/>
  <c r="A137" i="8"/>
  <c r="C137" i="8" s="1"/>
  <c r="A136" i="8"/>
  <c r="C136" i="8" s="1"/>
  <c r="A135" i="8"/>
  <c r="C135" i="8" s="1"/>
  <c r="A134" i="8"/>
  <c r="C134" i="8" s="1"/>
  <c r="A133" i="8"/>
  <c r="C133" i="8" s="1"/>
  <c r="A132" i="8"/>
  <c r="C132" i="8" s="1"/>
  <c r="A131" i="8"/>
  <c r="C131" i="8" s="1"/>
  <c r="A130" i="8"/>
  <c r="C130" i="8" s="1"/>
  <c r="A129" i="8"/>
  <c r="C129" i="8" s="1"/>
  <c r="A128" i="8"/>
  <c r="C128" i="8" s="1"/>
  <c r="A127" i="8"/>
  <c r="C127" i="8" s="1"/>
  <c r="A126" i="8"/>
  <c r="C126" i="8" s="1"/>
  <c r="A125" i="8"/>
  <c r="C125" i="8" s="1"/>
  <c r="A124" i="8"/>
  <c r="C124" i="8" s="1"/>
  <c r="A123" i="8"/>
  <c r="C123" i="8" s="1"/>
  <c r="A122" i="8"/>
  <c r="C122" i="8" s="1"/>
  <c r="A121" i="8"/>
  <c r="C121" i="8" s="1"/>
  <c r="A120" i="8"/>
  <c r="C120" i="8" s="1"/>
  <c r="A119" i="8"/>
  <c r="C119" i="8" s="1"/>
  <c r="A118" i="8"/>
  <c r="C118" i="8" s="1"/>
  <c r="A117" i="8"/>
  <c r="C117" i="8" s="1"/>
  <c r="A116" i="8"/>
  <c r="C116" i="8" s="1"/>
  <c r="A115" i="8"/>
  <c r="C115" i="8" s="1"/>
  <c r="A114" i="8"/>
  <c r="C114" i="8" s="1"/>
  <c r="A113" i="8"/>
  <c r="C113" i="8" s="1"/>
  <c r="A112" i="8"/>
  <c r="C112" i="8" s="1"/>
  <c r="A111" i="8"/>
  <c r="C111" i="8" s="1"/>
  <c r="A110" i="8"/>
  <c r="C110" i="8" s="1"/>
  <c r="A109" i="8"/>
  <c r="C109" i="8" s="1"/>
  <c r="A108" i="8"/>
  <c r="C108" i="8" s="1"/>
  <c r="A107" i="8"/>
  <c r="C107" i="8" s="1"/>
  <c r="A106" i="8"/>
  <c r="C106" i="8" s="1"/>
  <c r="A105" i="8"/>
  <c r="C105" i="8" s="1"/>
  <c r="A104" i="8"/>
  <c r="C104" i="8" s="1"/>
  <c r="A103" i="8"/>
  <c r="C103" i="8" s="1"/>
  <c r="A102" i="8"/>
  <c r="C102" i="8" s="1"/>
  <c r="A101" i="8"/>
  <c r="C101" i="8" s="1"/>
  <c r="A100" i="8"/>
  <c r="C100" i="8" s="1"/>
  <c r="A99" i="8"/>
  <c r="C99" i="8" s="1"/>
  <c r="A98" i="8"/>
  <c r="C98" i="8" s="1"/>
  <c r="A97" i="8"/>
  <c r="C97" i="8" s="1"/>
  <c r="A96" i="8"/>
  <c r="C96" i="8" s="1"/>
  <c r="A95" i="8"/>
  <c r="C95" i="8" s="1"/>
  <c r="A94" i="8"/>
  <c r="D94" i="8" s="1"/>
  <c r="A93" i="8"/>
  <c r="C93" i="8" s="1"/>
  <c r="A92" i="8"/>
  <c r="C92" i="8" s="1"/>
  <c r="A91" i="8"/>
  <c r="C91" i="8" s="1"/>
  <c r="A90" i="8"/>
  <c r="C90" i="8" s="1"/>
  <c r="A89" i="8"/>
  <c r="C89" i="8" s="1"/>
  <c r="A88" i="8"/>
  <c r="C88" i="8" s="1"/>
  <c r="A87" i="8"/>
  <c r="C87" i="8" s="1"/>
  <c r="A86" i="8"/>
  <c r="D86" i="8" s="1"/>
  <c r="A85" i="8"/>
  <c r="C85" i="8" s="1"/>
  <c r="A84" i="8"/>
  <c r="C84" i="8" s="1"/>
  <c r="A83" i="8"/>
  <c r="C83" i="8" s="1"/>
  <c r="A82" i="8"/>
  <c r="C82" i="8" s="1"/>
  <c r="A81" i="8"/>
  <c r="C81" i="8" s="1"/>
  <c r="A80" i="8"/>
  <c r="C80" i="8" s="1"/>
  <c r="A79" i="8"/>
  <c r="C79" i="8" s="1"/>
  <c r="A78" i="8"/>
  <c r="C78" i="8" s="1"/>
  <c r="A77" i="8"/>
  <c r="C77" i="8" s="1"/>
  <c r="A76" i="8"/>
  <c r="C76" i="8" s="1"/>
  <c r="A75" i="8"/>
  <c r="C75" i="8" s="1"/>
  <c r="A74" i="8"/>
  <c r="C74" i="8" s="1"/>
  <c r="A73" i="8"/>
  <c r="C73" i="8" s="1"/>
  <c r="A72" i="8"/>
  <c r="C72" i="8" s="1"/>
  <c r="A71" i="8"/>
  <c r="C71" i="8" s="1"/>
  <c r="A70" i="8"/>
  <c r="C70" i="8" s="1"/>
  <c r="A69" i="8"/>
  <c r="C69" i="8" s="1"/>
  <c r="A68" i="8"/>
  <c r="C68" i="8" s="1"/>
  <c r="A67" i="8"/>
  <c r="C67" i="8" s="1"/>
  <c r="A66" i="8"/>
  <c r="C66" i="8" s="1"/>
  <c r="A65" i="8"/>
  <c r="C65" i="8" s="1"/>
  <c r="A64" i="8"/>
  <c r="C64" i="8" s="1"/>
  <c r="A63" i="8"/>
  <c r="C63" i="8" s="1"/>
  <c r="A62" i="8"/>
  <c r="C62" i="8" s="1"/>
  <c r="A61" i="8"/>
  <c r="C61" i="8" s="1"/>
  <c r="A60" i="8"/>
  <c r="C60" i="8" s="1"/>
  <c r="A59" i="8"/>
  <c r="C59" i="8" s="1"/>
  <c r="A58" i="8"/>
  <c r="C58" i="8" s="1"/>
  <c r="A57" i="8"/>
  <c r="C57" i="8" s="1"/>
  <c r="A56" i="8"/>
  <c r="C56" i="8" s="1"/>
  <c r="A55" i="8"/>
  <c r="C55" i="8" s="1"/>
  <c r="A54" i="8"/>
  <c r="C54" i="8" s="1"/>
  <c r="A53" i="8"/>
  <c r="C53" i="8" s="1"/>
  <c r="A52" i="8"/>
  <c r="C52" i="8" s="1"/>
  <c r="A51" i="8"/>
  <c r="C51" i="8" s="1"/>
  <c r="A50" i="8"/>
  <c r="C50" i="8" s="1"/>
  <c r="A23" i="8"/>
  <c r="C23" i="8" s="1"/>
  <c r="A30" i="8"/>
  <c r="C30" i="8" s="1"/>
  <c r="A43" i="8"/>
  <c r="C43" i="8" s="1"/>
  <c r="A14" i="8"/>
  <c r="C14" i="8" s="1"/>
  <c r="A12" i="8"/>
  <c r="C12" i="8" s="1"/>
  <c r="A24" i="8"/>
  <c r="C24" i="8" s="1"/>
  <c r="A6" i="8"/>
  <c r="C6" i="8" s="1"/>
  <c r="A45" i="8"/>
  <c r="C45" i="8" s="1"/>
  <c r="A28" i="8"/>
  <c r="C28" i="8" s="1"/>
  <c r="A35" i="8"/>
  <c r="C35" i="8" s="1"/>
  <c r="A40" i="8"/>
  <c r="C40" i="8" s="1"/>
  <c r="A38" i="8"/>
  <c r="C38" i="8" s="1"/>
  <c r="A19" i="8"/>
  <c r="C19" i="8" s="1"/>
  <c r="A5" i="8"/>
  <c r="C5" i="8" s="1"/>
  <c r="A17" i="8"/>
  <c r="C17" i="8" s="1"/>
  <c r="A44" i="8"/>
  <c r="D44" i="8" s="1"/>
  <c r="A32" i="8"/>
  <c r="C32" i="8" s="1"/>
  <c r="A13" i="8"/>
  <c r="C13" i="8" s="1"/>
  <c r="A36" i="8"/>
  <c r="C36" i="8" s="1"/>
  <c r="A25" i="8"/>
  <c r="C25" i="8" s="1"/>
  <c r="A47" i="8"/>
  <c r="C47" i="8" s="1"/>
  <c r="A31" i="8"/>
  <c r="C31" i="8" s="1"/>
  <c r="A49" i="8"/>
  <c r="C49" i="8" s="1"/>
  <c r="A15" i="8"/>
  <c r="C15" i="8" s="1"/>
  <c r="A39" i="8"/>
  <c r="C39" i="8" s="1"/>
  <c r="A7" i="8"/>
  <c r="D7" i="8" s="1"/>
  <c r="A22" i="8"/>
  <c r="C22" i="8" s="1"/>
  <c r="A16" i="8"/>
  <c r="C16" i="8" s="1"/>
  <c r="A33" i="8"/>
  <c r="C33" i="8" s="1"/>
  <c r="A9" i="8"/>
  <c r="C9" i="8" s="1"/>
  <c r="A48" i="8"/>
  <c r="C48" i="8" s="1"/>
  <c r="A8" i="8"/>
  <c r="C8" i="8" s="1"/>
  <c r="A27" i="8"/>
  <c r="C27" i="8" s="1"/>
  <c r="A11" i="8"/>
  <c r="C11" i="8" s="1"/>
  <c r="A46" i="8"/>
  <c r="C46" i="8" s="1"/>
  <c r="C4" i="8" l="1"/>
  <c r="O127" i="14"/>
  <c r="E11" i="15"/>
  <c r="I12" i="15"/>
  <c r="E12" i="15"/>
  <c r="G13" i="15"/>
  <c r="I10" i="15"/>
  <c r="E10" i="15"/>
  <c r="I11" i="15"/>
  <c r="E9" i="15"/>
  <c r="B196" i="10"/>
  <c r="D49" i="10"/>
  <c r="H13" i="15"/>
  <c r="I9" i="15"/>
  <c r="A42" i="8"/>
  <c r="C42" i="8" s="1"/>
  <c r="A26" i="8"/>
  <c r="D26" i="8" s="1"/>
  <c r="A29" i="8"/>
  <c r="C29" i="8" s="1"/>
  <c r="A20" i="8"/>
  <c r="C20" i="8" s="1"/>
  <c r="C35" i="10"/>
  <c r="C5" i="10"/>
  <c r="C12" i="10"/>
  <c r="B12" i="10"/>
  <c r="C43" i="10"/>
  <c r="B116" i="10"/>
  <c r="B138" i="10"/>
  <c r="B192" i="10"/>
  <c r="B194" i="10"/>
  <c r="B118" i="10"/>
  <c r="B170" i="10"/>
  <c r="D4" i="10"/>
  <c r="B36" i="10"/>
  <c r="D20" i="10"/>
  <c r="B140" i="10"/>
  <c r="B146" i="10"/>
  <c r="D10" i="10"/>
  <c r="B120" i="10"/>
  <c r="B152" i="10"/>
  <c r="B178" i="10"/>
  <c r="B176" i="10"/>
  <c r="B30" i="10"/>
  <c r="B35" i="10"/>
  <c r="B148" i="10"/>
  <c r="B154" i="10"/>
  <c r="B168" i="10"/>
  <c r="B134" i="10"/>
  <c r="B182" i="10"/>
  <c r="B198" i="10"/>
  <c r="C46" i="10"/>
  <c r="C44" i="10"/>
  <c r="B124" i="10"/>
  <c r="B130" i="10"/>
  <c r="B150" i="10"/>
  <c r="B166" i="10"/>
  <c r="B188" i="10"/>
  <c r="C36" i="10"/>
  <c r="D40" i="10"/>
  <c r="D32" i="10"/>
  <c r="B25" i="10"/>
  <c r="B136" i="10"/>
  <c r="B156" i="10"/>
  <c r="B162" i="10"/>
  <c r="B184" i="10"/>
  <c r="B200" i="10"/>
  <c r="B23" i="10"/>
  <c r="B190" i="10"/>
  <c r="D39" i="10"/>
  <c r="B44" i="10"/>
  <c r="D11" i="10"/>
  <c r="C13" i="10"/>
  <c r="B41" i="10"/>
  <c r="B122" i="10"/>
  <c r="B132" i="10"/>
  <c r="B180" i="10"/>
  <c r="B164" i="10"/>
  <c r="B186" i="10"/>
  <c r="B202" i="10"/>
  <c r="B52" i="8"/>
  <c r="B148" i="8"/>
  <c r="B178" i="8"/>
  <c r="B180" i="8"/>
  <c r="D82" i="8"/>
  <c r="D108" i="8"/>
  <c r="B14" i="8"/>
  <c r="D114" i="8"/>
  <c r="B50" i="8"/>
  <c r="B82" i="8"/>
  <c r="D15" i="8"/>
  <c r="D140" i="8"/>
  <c r="B84" i="8"/>
  <c r="D146" i="8"/>
  <c r="B114" i="8"/>
  <c r="D23" i="8"/>
  <c r="D172" i="8"/>
  <c r="B116" i="8"/>
  <c r="D50" i="8"/>
  <c r="D178" i="8"/>
  <c r="B146" i="8"/>
  <c r="D76" i="8"/>
  <c r="B6" i="10"/>
  <c r="D31" i="10"/>
  <c r="C30" i="10"/>
  <c r="B24" i="10"/>
  <c r="D18" i="10"/>
  <c r="C25" i="10"/>
  <c r="B126" i="10"/>
  <c r="B144" i="10"/>
  <c r="B158" i="10"/>
  <c r="B46" i="10"/>
  <c r="D37" i="10"/>
  <c r="C6" i="10"/>
  <c r="B13" i="10"/>
  <c r="C24" i="10"/>
  <c r="B172" i="10"/>
  <c r="D34" i="10"/>
  <c r="C23" i="10"/>
  <c r="B22" i="10"/>
  <c r="D8" i="10"/>
  <c r="C41" i="10"/>
  <c r="B128" i="10"/>
  <c r="B142" i="10"/>
  <c r="B160" i="10"/>
  <c r="B174" i="10"/>
  <c r="B43" i="10"/>
  <c r="D26" i="10"/>
  <c r="C22" i="10"/>
  <c r="B5" i="10"/>
  <c r="D17" i="10"/>
  <c r="D187" i="10"/>
  <c r="C187" i="10"/>
  <c r="B187" i="10"/>
  <c r="D15" i="10"/>
  <c r="C15" i="10"/>
  <c r="D60" i="10"/>
  <c r="C60" i="10"/>
  <c r="D68" i="10"/>
  <c r="C68" i="10"/>
  <c r="D76" i="10"/>
  <c r="C76" i="10"/>
  <c r="D88" i="10"/>
  <c r="C88" i="10"/>
  <c r="D104" i="10"/>
  <c r="C104" i="10"/>
  <c r="D112" i="10"/>
  <c r="C112" i="10"/>
  <c r="D177" i="10"/>
  <c r="C177" i="10"/>
  <c r="B177" i="10"/>
  <c r="D193" i="10"/>
  <c r="C193" i="10"/>
  <c r="B193" i="10"/>
  <c r="B15" i="10"/>
  <c r="B60" i="10"/>
  <c r="B68" i="10"/>
  <c r="B76" i="10"/>
  <c r="B88" i="10"/>
  <c r="B104" i="10"/>
  <c r="B112" i="10"/>
  <c r="D183" i="10"/>
  <c r="C183" i="10"/>
  <c r="B183" i="10"/>
  <c r="D199" i="10"/>
  <c r="C199" i="10"/>
  <c r="B199" i="10"/>
  <c r="D29" i="10"/>
  <c r="C29" i="10"/>
  <c r="D56" i="10"/>
  <c r="C56" i="10"/>
  <c r="D72" i="10"/>
  <c r="C72" i="10"/>
  <c r="D84" i="10"/>
  <c r="C84" i="10"/>
  <c r="D96" i="10"/>
  <c r="C96" i="10"/>
  <c r="C47" i="10"/>
  <c r="B47" i="10"/>
  <c r="C21" i="10"/>
  <c r="B21" i="10"/>
  <c r="C7" i="10"/>
  <c r="B7" i="10"/>
  <c r="C48" i="10"/>
  <c r="B48" i="10"/>
  <c r="C3" i="10"/>
  <c r="B3" i="10"/>
  <c r="C53" i="10"/>
  <c r="B53" i="10"/>
  <c r="C57" i="10"/>
  <c r="B57" i="10"/>
  <c r="C61" i="10"/>
  <c r="B61" i="10"/>
  <c r="C65" i="10"/>
  <c r="B65" i="10"/>
  <c r="C69" i="10"/>
  <c r="B69" i="10"/>
  <c r="C73" i="10"/>
  <c r="B73" i="10"/>
  <c r="C77" i="10"/>
  <c r="B77" i="10"/>
  <c r="C81" i="10"/>
  <c r="B81" i="10"/>
  <c r="C85" i="10"/>
  <c r="B85" i="10"/>
  <c r="C89" i="10"/>
  <c r="B89" i="10"/>
  <c r="C93" i="10"/>
  <c r="B93" i="10"/>
  <c r="C97" i="10"/>
  <c r="B97" i="10"/>
  <c r="C101" i="10"/>
  <c r="B101" i="10"/>
  <c r="C105" i="10"/>
  <c r="B105" i="10"/>
  <c r="C109" i="10"/>
  <c r="B109" i="10"/>
  <c r="C113" i="10"/>
  <c r="B113" i="10"/>
  <c r="C117" i="10"/>
  <c r="B117" i="10"/>
  <c r="C121" i="10"/>
  <c r="B121" i="10"/>
  <c r="C125" i="10"/>
  <c r="B125" i="10"/>
  <c r="C129" i="10"/>
  <c r="B129" i="10"/>
  <c r="C133" i="10"/>
  <c r="B133" i="10"/>
  <c r="C137" i="10"/>
  <c r="B137" i="10"/>
  <c r="C141" i="10"/>
  <c r="B141" i="10"/>
  <c r="C145" i="10"/>
  <c r="B145" i="10"/>
  <c r="C149" i="10"/>
  <c r="B149" i="10"/>
  <c r="C153" i="10"/>
  <c r="B153" i="10"/>
  <c r="C157" i="10"/>
  <c r="B157" i="10"/>
  <c r="C161" i="10"/>
  <c r="B161" i="10"/>
  <c r="C165" i="10"/>
  <c r="B165" i="10"/>
  <c r="C169" i="10"/>
  <c r="B169" i="10"/>
  <c r="D173" i="10"/>
  <c r="C173" i="10"/>
  <c r="B173" i="10"/>
  <c r="D189" i="10"/>
  <c r="C189" i="10"/>
  <c r="B189" i="10"/>
  <c r="B4" i="10"/>
  <c r="B34" i="10"/>
  <c r="B37" i="10"/>
  <c r="B10" i="10"/>
  <c r="B11" i="10"/>
  <c r="B31" i="10"/>
  <c r="B26" i="10"/>
  <c r="B39" i="10"/>
  <c r="B40" i="10"/>
  <c r="B8" i="10"/>
  <c r="B32" i="10"/>
  <c r="B49" i="10"/>
  <c r="B20" i="10"/>
  <c r="B18" i="10"/>
  <c r="B17" i="10"/>
  <c r="D47" i="10"/>
  <c r="D21" i="10"/>
  <c r="D7" i="10"/>
  <c r="D48" i="10"/>
  <c r="D3" i="10"/>
  <c r="D53" i="10"/>
  <c r="D57" i="10"/>
  <c r="D61" i="10"/>
  <c r="D65" i="10"/>
  <c r="D69" i="10"/>
  <c r="D73" i="10"/>
  <c r="D77" i="10"/>
  <c r="D81" i="10"/>
  <c r="D85" i="10"/>
  <c r="D89" i="10"/>
  <c r="D93" i="10"/>
  <c r="D97" i="10"/>
  <c r="D101" i="10"/>
  <c r="D105" i="10"/>
  <c r="D109" i="10"/>
  <c r="D113" i="10"/>
  <c r="D117" i="10"/>
  <c r="D121" i="10"/>
  <c r="D125" i="10"/>
  <c r="D129" i="10"/>
  <c r="D133" i="10"/>
  <c r="D137" i="10"/>
  <c r="D141" i="10"/>
  <c r="D145" i="10"/>
  <c r="D149" i="10"/>
  <c r="D153" i="10"/>
  <c r="D157" i="10"/>
  <c r="D161" i="10"/>
  <c r="D165" i="10"/>
  <c r="D169" i="10"/>
  <c r="D179" i="10"/>
  <c r="C179" i="10"/>
  <c r="B179" i="10"/>
  <c r="D195" i="10"/>
  <c r="C195" i="10"/>
  <c r="B195" i="10"/>
  <c r="D42" i="10"/>
  <c r="C42" i="10"/>
  <c r="D28" i="10"/>
  <c r="C28" i="10"/>
  <c r="D52" i="10"/>
  <c r="C52" i="10"/>
  <c r="D64" i="10"/>
  <c r="C64" i="10"/>
  <c r="D80" i="10"/>
  <c r="C80" i="10"/>
  <c r="D92" i="10"/>
  <c r="C92" i="10"/>
  <c r="D100" i="10"/>
  <c r="C100" i="10"/>
  <c r="D108" i="10"/>
  <c r="C108" i="10"/>
  <c r="D16" i="10"/>
  <c r="C16" i="10"/>
  <c r="D14" i="10"/>
  <c r="C14" i="10"/>
  <c r="D27" i="10"/>
  <c r="C27" i="10"/>
  <c r="D45" i="10"/>
  <c r="C45" i="10"/>
  <c r="D50" i="10"/>
  <c r="C50" i="10"/>
  <c r="D54" i="10"/>
  <c r="C54" i="10"/>
  <c r="D58" i="10"/>
  <c r="C58" i="10"/>
  <c r="D62" i="10"/>
  <c r="C62" i="10"/>
  <c r="D66" i="10"/>
  <c r="C66" i="10"/>
  <c r="D70" i="10"/>
  <c r="C70" i="10"/>
  <c r="D74" i="10"/>
  <c r="C74" i="10"/>
  <c r="D78" i="10"/>
  <c r="C78" i="10"/>
  <c r="D82" i="10"/>
  <c r="C82" i="10"/>
  <c r="D86" i="10"/>
  <c r="C86" i="10"/>
  <c r="D90" i="10"/>
  <c r="C90" i="10"/>
  <c r="D94" i="10"/>
  <c r="C94" i="10"/>
  <c r="D98" i="10"/>
  <c r="C98" i="10"/>
  <c r="D102" i="10"/>
  <c r="C102" i="10"/>
  <c r="D106" i="10"/>
  <c r="C106" i="10"/>
  <c r="D110" i="10"/>
  <c r="C110" i="10"/>
  <c r="D114" i="10"/>
  <c r="C114" i="10"/>
  <c r="D185" i="10"/>
  <c r="C185" i="10"/>
  <c r="B185" i="10"/>
  <c r="D201" i="10"/>
  <c r="C201" i="10"/>
  <c r="B201" i="10"/>
  <c r="D175" i="10"/>
  <c r="C175" i="10"/>
  <c r="B175" i="10"/>
  <c r="D191" i="10"/>
  <c r="C191" i="10"/>
  <c r="B191" i="10"/>
  <c r="C33" i="10"/>
  <c r="B33" i="10"/>
  <c r="C19" i="10"/>
  <c r="B19" i="10"/>
  <c r="C38" i="10"/>
  <c r="B38" i="10"/>
  <c r="C9" i="10"/>
  <c r="B9" i="10"/>
  <c r="C51" i="10"/>
  <c r="B51" i="10"/>
  <c r="C55" i="10"/>
  <c r="B55" i="10"/>
  <c r="C59" i="10"/>
  <c r="B59" i="10"/>
  <c r="C63" i="10"/>
  <c r="B63" i="10"/>
  <c r="C67" i="10"/>
  <c r="B67" i="10"/>
  <c r="C71" i="10"/>
  <c r="B71" i="10"/>
  <c r="C75" i="10"/>
  <c r="B75" i="10"/>
  <c r="C79" i="10"/>
  <c r="B79" i="10"/>
  <c r="C83" i="10"/>
  <c r="B83" i="10"/>
  <c r="C87" i="10"/>
  <c r="B87" i="10"/>
  <c r="C91" i="10"/>
  <c r="B91" i="10"/>
  <c r="C95" i="10"/>
  <c r="B95" i="10"/>
  <c r="C99" i="10"/>
  <c r="B99" i="10"/>
  <c r="C103" i="10"/>
  <c r="B103" i="10"/>
  <c r="C107" i="10"/>
  <c r="B107" i="10"/>
  <c r="C111" i="10"/>
  <c r="B111" i="10"/>
  <c r="C115" i="10"/>
  <c r="B115" i="10"/>
  <c r="C119" i="10"/>
  <c r="B119" i="10"/>
  <c r="C123" i="10"/>
  <c r="B123" i="10"/>
  <c r="C127" i="10"/>
  <c r="B127" i="10"/>
  <c r="C131" i="10"/>
  <c r="B131" i="10"/>
  <c r="C135" i="10"/>
  <c r="B135" i="10"/>
  <c r="C139" i="10"/>
  <c r="B139" i="10"/>
  <c r="C143" i="10"/>
  <c r="B143" i="10"/>
  <c r="C147" i="10"/>
  <c r="B147" i="10"/>
  <c r="C151" i="10"/>
  <c r="B151" i="10"/>
  <c r="C155" i="10"/>
  <c r="B155" i="10"/>
  <c r="C159" i="10"/>
  <c r="B159" i="10"/>
  <c r="C163" i="10"/>
  <c r="B163" i="10"/>
  <c r="C167" i="10"/>
  <c r="B167" i="10"/>
  <c r="C171" i="10"/>
  <c r="B171" i="10"/>
  <c r="D181" i="10"/>
  <c r="C181" i="10"/>
  <c r="B181" i="10"/>
  <c r="D197" i="10"/>
  <c r="C197" i="10"/>
  <c r="B197"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B25" i="8"/>
  <c r="B58" i="8"/>
  <c r="B90" i="8"/>
  <c r="B122" i="8"/>
  <c r="B154" i="8"/>
  <c r="B186" i="8"/>
  <c r="D14" i="8"/>
  <c r="D52" i="8"/>
  <c r="D84" i="8"/>
  <c r="D116" i="8"/>
  <c r="D148" i="8"/>
  <c r="D180" i="8"/>
  <c r="B16" i="8"/>
  <c r="B60" i="8"/>
  <c r="B92" i="8"/>
  <c r="B124" i="8"/>
  <c r="B156" i="8"/>
  <c r="B188" i="8"/>
  <c r="D25" i="8"/>
  <c r="D58" i="8"/>
  <c r="D90" i="8"/>
  <c r="D122" i="8"/>
  <c r="D154" i="8"/>
  <c r="D186" i="8"/>
  <c r="C142" i="8"/>
  <c r="B46" i="8"/>
  <c r="B66" i="8"/>
  <c r="B98" i="8"/>
  <c r="B130" i="8"/>
  <c r="B162" i="8"/>
  <c r="B194" i="8"/>
  <c r="D16" i="8"/>
  <c r="D60" i="8"/>
  <c r="D92" i="8"/>
  <c r="D124" i="8"/>
  <c r="D156" i="8"/>
  <c r="D188" i="8"/>
  <c r="B10" i="8"/>
  <c r="B21" i="8"/>
  <c r="B68" i="8"/>
  <c r="B100" i="8"/>
  <c r="B132" i="8"/>
  <c r="B164" i="8"/>
  <c r="B196" i="8"/>
  <c r="D46" i="8"/>
  <c r="D66" i="8"/>
  <c r="D98" i="8"/>
  <c r="D130" i="8"/>
  <c r="D162" i="8"/>
  <c r="D194" i="8"/>
  <c r="B15" i="8"/>
  <c r="B74" i="8"/>
  <c r="B106" i="8"/>
  <c r="B138" i="8"/>
  <c r="B170" i="8"/>
  <c r="B202" i="8"/>
  <c r="D21" i="8"/>
  <c r="D68" i="8"/>
  <c r="D100" i="8"/>
  <c r="D132" i="8"/>
  <c r="D164" i="8"/>
  <c r="D196" i="8"/>
  <c r="B23" i="8"/>
  <c r="B76" i="8"/>
  <c r="B108" i="8"/>
  <c r="B140" i="8"/>
  <c r="B172" i="8"/>
  <c r="D10" i="8"/>
  <c r="D74" i="8"/>
  <c r="D106" i="8"/>
  <c r="D138" i="8"/>
  <c r="D170" i="8"/>
  <c r="D202" i="8"/>
  <c r="B12" i="8"/>
  <c r="B39" i="8"/>
  <c r="D20" i="8"/>
  <c r="D12" i="8"/>
  <c r="D39" i="8"/>
  <c r="B31" i="8"/>
  <c r="B13" i="8"/>
  <c r="B35" i="8"/>
  <c r="B47" i="8"/>
  <c r="B38" i="8"/>
  <c r="B6" i="8"/>
  <c r="B51" i="8"/>
  <c r="B59" i="8"/>
  <c r="B67" i="8"/>
  <c r="B75" i="8"/>
  <c r="B83" i="8"/>
  <c r="B91" i="8"/>
  <c r="B99" i="8"/>
  <c r="B107" i="8"/>
  <c r="B115" i="8"/>
  <c r="B123" i="8"/>
  <c r="B131" i="8"/>
  <c r="B139" i="8"/>
  <c r="B147" i="8"/>
  <c r="B155" i="8"/>
  <c r="B163" i="8"/>
  <c r="B171" i="8"/>
  <c r="B179" i="8"/>
  <c r="B187" i="8"/>
  <c r="B195" i="8"/>
  <c r="D31" i="8"/>
  <c r="D13" i="8"/>
  <c r="D35" i="8"/>
  <c r="D47" i="8"/>
  <c r="D38" i="8"/>
  <c r="D6" i="8"/>
  <c r="D51" i="8"/>
  <c r="D59" i="8"/>
  <c r="D67" i="8"/>
  <c r="D75" i="8"/>
  <c r="D83" i="8"/>
  <c r="D91" i="8"/>
  <c r="D99" i="8"/>
  <c r="D107" i="8"/>
  <c r="D115" i="8"/>
  <c r="D123" i="8"/>
  <c r="D131" i="8"/>
  <c r="D139" i="8"/>
  <c r="D147" i="8"/>
  <c r="D155" i="8"/>
  <c r="D163" i="8"/>
  <c r="D171" i="8"/>
  <c r="D179" i="8"/>
  <c r="D187" i="8"/>
  <c r="D195" i="8"/>
  <c r="B44" i="8"/>
  <c r="B53" i="8"/>
  <c r="B85" i="8"/>
  <c r="B109" i="8"/>
  <c r="B125" i="8"/>
  <c r="B157" i="8"/>
  <c r="B173" i="8"/>
  <c r="B189" i="8"/>
  <c r="D61" i="8"/>
  <c r="D85" i="8"/>
  <c r="D197" i="8"/>
  <c r="B8" i="8"/>
  <c r="B37" i="8"/>
  <c r="B7" i="8"/>
  <c r="B19" i="8"/>
  <c r="B27" i="8"/>
  <c r="B49" i="8"/>
  <c r="B54" i="8"/>
  <c r="B62" i="8"/>
  <c r="B70" i="8"/>
  <c r="B78" i="8"/>
  <c r="B86" i="8"/>
  <c r="B94" i="8"/>
  <c r="B102" i="8"/>
  <c r="B110" i="8"/>
  <c r="B118" i="8"/>
  <c r="B126" i="8"/>
  <c r="B134" i="8"/>
  <c r="B142" i="8"/>
  <c r="B150" i="8"/>
  <c r="B158" i="8"/>
  <c r="B166" i="8"/>
  <c r="B174" i="8"/>
  <c r="B182" i="8"/>
  <c r="B190" i="8"/>
  <c r="B198" i="8"/>
  <c r="D8" i="8"/>
  <c r="D37" i="8"/>
  <c r="D19" i="8"/>
  <c r="D27" i="8"/>
  <c r="D49" i="8"/>
  <c r="D54" i="8"/>
  <c r="D62" i="8"/>
  <c r="D70" i="8"/>
  <c r="D78" i="8"/>
  <c r="D102" i="8"/>
  <c r="D110" i="8"/>
  <c r="D118" i="8"/>
  <c r="D126" i="8"/>
  <c r="D134" i="8"/>
  <c r="D166" i="8"/>
  <c r="D174" i="8"/>
  <c r="D182" i="8"/>
  <c r="D190" i="8"/>
  <c r="D198" i="8"/>
  <c r="B11" i="8"/>
  <c r="D8" i="3" s="1"/>
  <c r="B5" i="8"/>
  <c r="B43" i="8"/>
  <c r="B69" i="8"/>
  <c r="B77" i="8"/>
  <c r="B101" i="8"/>
  <c r="B117" i="8"/>
  <c r="B149" i="8"/>
  <c r="B165" i="8"/>
  <c r="B181" i="8"/>
  <c r="B197" i="8"/>
  <c r="D43" i="8"/>
  <c r="D69" i="8"/>
  <c r="D77" i="8"/>
  <c r="D93" i="8"/>
  <c r="D101" i="8"/>
  <c r="D109" i="8"/>
  <c r="D117" i="8"/>
  <c r="D125" i="8"/>
  <c r="D133" i="8"/>
  <c r="D141" i="8"/>
  <c r="D149" i="8"/>
  <c r="D157" i="8"/>
  <c r="D165" i="8"/>
  <c r="D189" i="8"/>
  <c r="B33" i="8"/>
  <c r="B4" i="8"/>
  <c r="B18" i="8"/>
  <c r="B28" i="8"/>
  <c r="B32" i="8"/>
  <c r="B55" i="8"/>
  <c r="B63" i="8"/>
  <c r="B71" i="8"/>
  <c r="B79" i="8"/>
  <c r="B87" i="8"/>
  <c r="B95" i="8"/>
  <c r="B103" i="8"/>
  <c r="B111" i="8"/>
  <c r="B119" i="8"/>
  <c r="B127" i="8"/>
  <c r="B135" i="8"/>
  <c r="B143" i="8"/>
  <c r="B151" i="8"/>
  <c r="B159" i="8"/>
  <c r="B167" i="8"/>
  <c r="B175" i="8"/>
  <c r="B183" i="8"/>
  <c r="B191" i="8"/>
  <c r="B199" i="8"/>
  <c r="D33" i="8"/>
  <c r="D4" i="8"/>
  <c r="D18" i="8"/>
  <c r="D28" i="8"/>
  <c r="D32" i="8"/>
  <c r="D55" i="8"/>
  <c r="D63" i="8"/>
  <c r="D71" i="8"/>
  <c r="D79" i="8"/>
  <c r="D87" i="8"/>
  <c r="D95" i="8"/>
  <c r="D103" i="8"/>
  <c r="D111" i="8"/>
  <c r="D119" i="8"/>
  <c r="D127" i="8"/>
  <c r="D135" i="8"/>
  <c r="D143" i="8"/>
  <c r="D151" i="8"/>
  <c r="D159" i="8"/>
  <c r="D167" i="8"/>
  <c r="D175" i="8"/>
  <c r="D183" i="8"/>
  <c r="D191" i="8"/>
  <c r="D199" i="8"/>
  <c r="D11" i="8"/>
  <c r="B133" i="8"/>
  <c r="D181" i="8"/>
  <c r="B40" i="8"/>
  <c r="B22" i="8"/>
  <c r="B34" i="8"/>
  <c r="B9" i="8"/>
  <c r="B24" i="8"/>
  <c r="B56" i="8"/>
  <c r="B64" i="8"/>
  <c r="B72" i="8"/>
  <c r="B80" i="8"/>
  <c r="B88" i="8"/>
  <c r="B96" i="8"/>
  <c r="B104" i="8"/>
  <c r="B112" i="8"/>
  <c r="B120" i="8"/>
  <c r="B128" i="8"/>
  <c r="B136" i="8"/>
  <c r="B144" i="8"/>
  <c r="B152" i="8"/>
  <c r="B160" i="8"/>
  <c r="B168" i="8"/>
  <c r="B176" i="8"/>
  <c r="B184" i="8"/>
  <c r="B192" i="8"/>
  <c r="B200" i="8"/>
  <c r="D40" i="8"/>
  <c r="D22" i="8"/>
  <c r="D34" i="8"/>
  <c r="D9" i="8"/>
  <c r="D24" i="8"/>
  <c r="D56" i="8"/>
  <c r="D64" i="8"/>
  <c r="D72" i="8"/>
  <c r="D80" i="8"/>
  <c r="D88" i="8"/>
  <c r="D96" i="8"/>
  <c r="D104" i="8"/>
  <c r="D112" i="8"/>
  <c r="D120" i="8"/>
  <c r="D128" i="8"/>
  <c r="D136" i="8"/>
  <c r="D144" i="8"/>
  <c r="D152" i="8"/>
  <c r="D160" i="8"/>
  <c r="D168" i="8"/>
  <c r="D176" i="8"/>
  <c r="D184" i="8"/>
  <c r="D192" i="8"/>
  <c r="D200" i="8"/>
  <c r="B61" i="8"/>
  <c r="B93" i="8"/>
  <c r="B141" i="8"/>
  <c r="D5" i="8"/>
  <c r="D53" i="8"/>
  <c r="D173" i="8"/>
  <c r="B45" i="8"/>
  <c r="B48" i="8"/>
  <c r="B30" i="8"/>
  <c r="B36" i="8"/>
  <c r="B17" i="8"/>
  <c r="B57" i="8"/>
  <c r="B65" i="8"/>
  <c r="B73" i="8"/>
  <c r="B81" i="8"/>
  <c r="B89" i="8"/>
  <c r="B97" i="8"/>
  <c r="B105" i="8"/>
  <c r="B113" i="8"/>
  <c r="B121" i="8"/>
  <c r="B129" i="8"/>
  <c r="B137" i="8"/>
  <c r="B145" i="8"/>
  <c r="B153" i="8"/>
  <c r="B161" i="8"/>
  <c r="B169" i="8"/>
  <c r="B177" i="8"/>
  <c r="B185" i="8"/>
  <c r="B193" i="8"/>
  <c r="B201" i="8"/>
  <c r="D45" i="8"/>
  <c r="D48" i="8"/>
  <c r="D30" i="8"/>
  <c r="D36" i="8"/>
  <c r="D17" i="8"/>
  <c r="D57" i="8"/>
  <c r="D65" i="8"/>
  <c r="D73" i="8"/>
  <c r="D81" i="8"/>
  <c r="D89" i="8"/>
  <c r="D97" i="8"/>
  <c r="D105" i="8"/>
  <c r="D113" i="8"/>
  <c r="D121" i="8"/>
  <c r="D129" i="8"/>
  <c r="D137" i="8"/>
  <c r="D145" i="8"/>
  <c r="D153" i="8"/>
  <c r="D161" i="8"/>
  <c r="D169" i="8"/>
  <c r="D177" i="8"/>
  <c r="D185" i="8"/>
  <c r="D193" i="8"/>
  <c r="D201" i="8"/>
  <c r="C86" i="8"/>
  <c r="C150" i="8"/>
  <c r="C94" i="8"/>
  <c r="C158" i="8"/>
  <c r="C44" i="8"/>
  <c r="C7" i="8"/>
  <c r="I13" i="15" l="1"/>
  <c r="B42" i="8"/>
  <c r="D42" i="8"/>
  <c r="B26" i="8"/>
  <c r="C26" i="8"/>
  <c r="B29" i="8"/>
  <c r="D29" i="8"/>
  <c r="B20" i="8"/>
  <c r="A41" i="8" l="1"/>
  <c r="Q79" i="9"/>
  <c r="Q79" i="3" l="1"/>
  <c r="D41" i="8"/>
  <c r="B41" i="8"/>
  <c r="C4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<sst xmlns="http://schemas.openxmlformats.org/spreadsheetml/2006/main" count="1054" uniqueCount="569">
  <si>
    <t>希望者は、宿泊要項に基づいて申し込みを行うこと。</t>
    <rPh sb="0" eb="3">
      <t>キボウシャ</t>
    </rPh>
    <rPh sb="5" eb="7">
      <t>シュクハク</t>
    </rPh>
    <rPh sb="7" eb="9">
      <t>ヨウコウ</t>
    </rPh>
    <rPh sb="10" eb="11">
      <t>モト</t>
    </rPh>
    <rPh sb="14" eb="15">
      <t>モウ</t>
    </rPh>
    <rPh sb="16" eb="17">
      <t>コ</t>
    </rPh>
    <rPh sb="19" eb="20">
      <t>オコナ</t>
    </rPh>
    <phoneticPr fontId="5"/>
  </si>
  <si>
    <t>競技開始時のバーの高さ（参加者レベル、当日の天候などにより若干変更することがある）</t>
    <rPh sb="0" eb="2">
      <t>キョウギ</t>
    </rPh>
    <rPh sb="2" eb="5">
      <t>カイシジ</t>
    </rPh>
    <rPh sb="9" eb="10">
      <t>タカ</t>
    </rPh>
    <rPh sb="12" eb="15">
      <t>サンカシャ</t>
    </rPh>
    <rPh sb="19" eb="21">
      <t>トウジツ</t>
    </rPh>
    <rPh sb="22" eb="24">
      <t>テンコウ</t>
    </rPh>
    <rPh sb="29" eb="31">
      <t>ジャッカン</t>
    </rPh>
    <rPh sb="31" eb="33">
      <t>ヘンコウ</t>
    </rPh>
    <phoneticPr fontId="5"/>
  </si>
  <si>
    <t>―は、標準記録がありません</t>
    <rPh sb="3" eb="5">
      <t>ヒョウジュン</t>
    </rPh>
    <rPh sb="5" eb="7">
      <t>キロク</t>
    </rPh>
    <phoneticPr fontId="5"/>
  </si>
  <si>
    <t>2ｍ80</t>
    <phoneticPr fontId="5"/>
  </si>
  <si>
    <t>1ｍ55</t>
    <phoneticPr fontId="5"/>
  </si>
  <si>
    <t xml:space="preserve"> 女 子 </t>
    <rPh sb="1" eb="2">
      <t>オンナ</t>
    </rPh>
    <rPh sb="3" eb="4">
      <t>コ</t>
    </rPh>
    <phoneticPr fontId="5"/>
  </si>
  <si>
    <t>×は、競技がありません</t>
    <rPh sb="3" eb="5">
      <t>キョウギ</t>
    </rPh>
    <phoneticPr fontId="5"/>
  </si>
  <si>
    <t>53ｍ00</t>
    <phoneticPr fontId="5"/>
  </si>
  <si>
    <t>13ｍ90</t>
    <phoneticPr fontId="5"/>
  </si>
  <si>
    <t>1ｍ90</t>
    <phoneticPr fontId="5"/>
  </si>
  <si>
    <t xml:space="preserve"> 男 子 </t>
    <rPh sb="1" eb="2">
      <t>オトコ</t>
    </rPh>
    <rPh sb="3" eb="4">
      <t>コ</t>
    </rPh>
    <phoneticPr fontId="5"/>
  </si>
  <si>
    <t>やり投</t>
    <rPh sb="2" eb="3">
      <t>ナ</t>
    </rPh>
    <phoneticPr fontId="5"/>
  </si>
  <si>
    <t>ﾊﾝﾏｰ投</t>
    <rPh sb="4" eb="5">
      <t>ナ</t>
    </rPh>
    <phoneticPr fontId="5"/>
  </si>
  <si>
    <t>円盤投</t>
    <rPh sb="0" eb="3">
      <t>エンバンナ</t>
    </rPh>
    <phoneticPr fontId="5"/>
  </si>
  <si>
    <t>砲丸投</t>
    <rPh sb="0" eb="3">
      <t>ホウガンナ</t>
    </rPh>
    <phoneticPr fontId="5"/>
  </si>
  <si>
    <t>三段跳</t>
    <rPh sb="0" eb="3">
      <t>サンダント</t>
    </rPh>
    <phoneticPr fontId="5"/>
  </si>
  <si>
    <t>走幅跳</t>
    <rPh sb="0" eb="1">
      <t>ハシ</t>
    </rPh>
    <rPh sb="1" eb="3">
      <t>ハバト</t>
    </rPh>
    <phoneticPr fontId="5"/>
  </si>
  <si>
    <t>棒高跳</t>
    <rPh sb="0" eb="3">
      <t>ボウタカト</t>
    </rPh>
    <phoneticPr fontId="5"/>
  </si>
  <si>
    <t>走高跳</t>
    <rPh sb="0" eb="1">
      <t>ハシ</t>
    </rPh>
    <rPh sb="1" eb="3">
      <t>タカト</t>
    </rPh>
    <phoneticPr fontId="5"/>
  </si>
  <si>
    <t xml:space="preserve"> 種 目 </t>
    <rPh sb="1" eb="2">
      <t>タネ</t>
    </rPh>
    <rPh sb="3" eb="4">
      <t>メ</t>
    </rPh>
    <phoneticPr fontId="5"/>
  </si>
  <si>
    <t>28'00"00</t>
  </si>
  <si>
    <t>25'00"00</t>
  </si>
  <si>
    <t>5000ｍW</t>
    <phoneticPr fontId="5"/>
  </si>
  <si>
    <t>3000ｍSC</t>
    <phoneticPr fontId="5"/>
  </si>
  <si>
    <t>10000ｍ</t>
    <phoneticPr fontId="5"/>
  </si>
  <si>
    <t>5000ｍ</t>
    <phoneticPr fontId="5"/>
  </si>
  <si>
    <t>1500ｍ</t>
    <phoneticPr fontId="5"/>
  </si>
  <si>
    <t>800ｍ</t>
    <phoneticPr fontId="5"/>
  </si>
  <si>
    <t>400ｍ</t>
    <phoneticPr fontId="5"/>
  </si>
  <si>
    <t>10参 加 料</t>
    <rPh sb="2" eb="3">
      <t>サン</t>
    </rPh>
    <rPh sb="4" eb="5">
      <t>カ</t>
    </rPh>
    <rPh sb="6" eb="7">
      <t>リョウ</t>
    </rPh>
    <phoneticPr fontId="5"/>
  </si>
  <si>
    <t>　　　該当種目は男子１１０ｍＨ、女子１００ｍＨ、男女５０００ｍＷ、投てき種目とする（中学生対象）</t>
    <rPh sb="3" eb="5">
      <t>ガイトウ</t>
    </rPh>
    <rPh sb="5" eb="6">
      <t>シュ</t>
    </rPh>
    <rPh sb="6" eb="7">
      <t>モク</t>
    </rPh>
    <rPh sb="8" eb="10">
      <t>ダンシ</t>
    </rPh>
    <rPh sb="16" eb="18">
      <t>ジョシ</t>
    </rPh>
    <rPh sb="24" eb="26">
      <t>ダンジョ</t>
    </rPh>
    <rPh sb="33" eb="34">
      <t>トウ</t>
    </rPh>
    <rPh sb="36" eb="38">
      <t>シュモク</t>
    </rPh>
    <rPh sb="42" eb="45">
      <t>チュウガクセイ</t>
    </rPh>
    <rPh sb="45" eb="47">
      <t>タイショウ</t>
    </rPh>
    <phoneticPr fontId="5"/>
  </si>
  <si>
    <t>９出場資格</t>
    <rPh sb="1" eb="3">
      <t>シュツジョウ</t>
    </rPh>
    <rPh sb="3" eb="5">
      <t>シカク</t>
    </rPh>
    <phoneticPr fontId="5"/>
  </si>
  <si>
    <t>（２）男女各１名に優秀選手賞を贈る。</t>
    <rPh sb="3" eb="5">
      <t>ダンジョ</t>
    </rPh>
    <rPh sb="5" eb="6">
      <t>カク</t>
    </rPh>
    <rPh sb="7" eb="8">
      <t>メイ</t>
    </rPh>
    <rPh sb="9" eb="11">
      <t>ユウシュウ</t>
    </rPh>
    <rPh sb="11" eb="13">
      <t>センシュ</t>
    </rPh>
    <rPh sb="13" eb="14">
      <t>ショウ</t>
    </rPh>
    <rPh sb="15" eb="16">
      <t>オク</t>
    </rPh>
    <phoneticPr fontId="5"/>
  </si>
  <si>
    <t>（１）各種目優勝者には選手権賞を、また第３位までに賞状を贈る。</t>
    <rPh sb="3" eb="6">
      <t>カクシュモク</t>
    </rPh>
    <rPh sb="6" eb="9">
      <t>ユウショウシャ</t>
    </rPh>
    <rPh sb="11" eb="14">
      <t>センシュケン</t>
    </rPh>
    <rPh sb="14" eb="15">
      <t>ショウ</t>
    </rPh>
    <rPh sb="19" eb="20">
      <t>ダイ</t>
    </rPh>
    <rPh sb="21" eb="22">
      <t>イ</t>
    </rPh>
    <rPh sb="25" eb="27">
      <t>ショウジョウ</t>
    </rPh>
    <rPh sb="28" eb="29">
      <t>オク</t>
    </rPh>
    <phoneticPr fontId="5"/>
  </si>
  <si>
    <t>８表　　彰</t>
    <rPh sb="1" eb="2">
      <t>ヒョウ</t>
    </rPh>
    <rPh sb="4" eb="5">
      <t>アキラ</t>
    </rPh>
    <phoneticPr fontId="5"/>
  </si>
  <si>
    <t>７競技規則</t>
    <rPh sb="1" eb="3">
      <t>キョウギ</t>
    </rPh>
    <rPh sb="3" eb="5">
      <t>キソク</t>
    </rPh>
    <phoneticPr fontId="5"/>
  </si>
  <si>
    <t>　・実施日</t>
    <rPh sb="2" eb="5">
      <t>ジッシビ</t>
    </rPh>
    <phoneticPr fontId="5"/>
  </si>
  <si>
    <t>６競技種目</t>
    <rPh sb="1" eb="3">
      <t>キョウギ</t>
    </rPh>
    <rPh sb="3" eb="5">
      <t>シュモク</t>
    </rPh>
    <phoneticPr fontId="5"/>
  </si>
  <si>
    <t>５会　　場</t>
    <rPh sb="1" eb="2">
      <t>カイ</t>
    </rPh>
    <rPh sb="4" eb="5">
      <t>バ</t>
    </rPh>
    <phoneticPr fontId="5"/>
  </si>
  <si>
    <t>４期　　日</t>
    <rPh sb="1" eb="2">
      <t>キ</t>
    </rPh>
    <rPh sb="4" eb="5">
      <t>ヒ</t>
    </rPh>
    <phoneticPr fontId="5"/>
  </si>
  <si>
    <t>３主　　管</t>
    <rPh sb="1" eb="2">
      <t>シュ</t>
    </rPh>
    <rPh sb="4" eb="5">
      <t>カン</t>
    </rPh>
    <phoneticPr fontId="5"/>
  </si>
  <si>
    <t>２後　　援</t>
    <rPh sb="1" eb="2">
      <t>アト</t>
    </rPh>
    <rPh sb="4" eb="5">
      <t>エン</t>
    </rPh>
    <phoneticPr fontId="5"/>
  </si>
  <si>
    <t>１主　　催</t>
    <rPh sb="1" eb="2">
      <t>シュ</t>
    </rPh>
    <rPh sb="4" eb="5">
      <t>モヨオ</t>
    </rPh>
    <phoneticPr fontId="5"/>
  </si>
  <si>
    <t>【様式1-1】</t>
    <rPh sb="1" eb="3">
      <t>ヨウシキ</t>
    </rPh>
    <phoneticPr fontId="5"/>
  </si>
  <si>
    <t>【様式1-2】</t>
    <rPh sb="1" eb="3">
      <t>ヨウシキ</t>
    </rPh>
    <phoneticPr fontId="5"/>
  </si>
  <si>
    <t>大会名</t>
    <rPh sb="0" eb="3">
      <t>タイカイメイ</t>
    </rPh>
    <phoneticPr fontId="5"/>
  </si>
  <si>
    <t>参加申込一覧表（　男子　）</t>
    <rPh sb="0" eb="2">
      <t>サンカ</t>
    </rPh>
    <rPh sb="2" eb="4">
      <t>モウシコミ</t>
    </rPh>
    <rPh sb="4" eb="7">
      <t>イチランヒョウ</t>
    </rPh>
    <rPh sb="9" eb="11">
      <t>ダンシ</t>
    </rPh>
    <phoneticPr fontId="5"/>
  </si>
  <si>
    <t xml:space="preserve">所属学校・団体名 </t>
    <rPh sb="0" eb="2">
      <t>ショゾク</t>
    </rPh>
    <rPh sb="2" eb="4">
      <t>ガッコウ</t>
    </rPh>
    <rPh sb="5" eb="7">
      <t>ダンタイ</t>
    </rPh>
    <rPh sb="7" eb="8">
      <t>メイ</t>
    </rPh>
    <phoneticPr fontId="5"/>
  </si>
  <si>
    <t>ﾅﾝﾊﾞｰ</t>
    <phoneticPr fontId="5"/>
  </si>
  <si>
    <t>氏　名</t>
    <rPh sb="0" eb="1">
      <t>シ</t>
    </rPh>
    <rPh sb="2" eb="3">
      <t>メイ</t>
    </rPh>
    <phoneticPr fontId="5"/>
  </si>
  <si>
    <t>性別</t>
    <rPh sb="0" eb="2">
      <t>セイベツ</t>
    </rPh>
    <phoneticPr fontId="5"/>
  </si>
  <si>
    <t>学年</t>
    <rPh sb="0" eb="2">
      <t>ガクネン</t>
    </rPh>
    <phoneticPr fontId="5"/>
  </si>
  <si>
    <t>所属</t>
    <rPh sb="0" eb="2">
      <t>ショゾク</t>
    </rPh>
    <phoneticPr fontId="5"/>
  </si>
  <si>
    <t>登録</t>
    <rPh sb="0" eb="2">
      <t>トウロク</t>
    </rPh>
    <phoneticPr fontId="5"/>
  </si>
  <si>
    <t>種目</t>
    <rPh sb="0" eb="2">
      <t>シュモク</t>
    </rPh>
    <phoneticPr fontId="5"/>
  </si>
  <si>
    <t>北</t>
    <rPh sb="0" eb="1">
      <t>キタ</t>
    </rPh>
    <phoneticPr fontId="5"/>
  </si>
  <si>
    <t>県</t>
    <rPh sb="0" eb="1">
      <t>ケン</t>
    </rPh>
    <phoneticPr fontId="5"/>
  </si>
  <si>
    <t>都道府県</t>
    <rPh sb="0" eb="4">
      <t>トドウフケン</t>
    </rPh>
    <phoneticPr fontId="5"/>
  </si>
  <si>
    <t>記録</t>
    <rPh sb="0" eb="2">
      <t>キロク</t>
    </rPh>
    <phoneticPr fontId="5"/>
  </si>
  <si>
    <t>順位</t>
    <rPh sb="0" eb="2">
      <t>ジュンイ</t>
    </rPh>
    <phoneticPr fontId="5"/>
  </si>
  <si>
    <t>場所</t>
    <rPh sb="0" eb="2">
      <t>バショ</t>
    </rPh>
    <phoneticPr fontId="5"/>
  </si>
  <si>
    <t>男</t>
    <rPh sb="0" eb="1">
      <t>オトコ</t>
    </rPh>
    <phoneticPr fontId="5"/>
  </si>
  <si>
    <t>※記入方法について</t>
    <rPh sb="1" eb="3">
      <t>キニュウ</t>
    </rPh>
    <rPh sb="3" eb="5">
      <t>ホウホウ</t>
    </rPh>
    <phoneticPr fontId="5"/>
  </si>
  <si>
    <t>一般</t>
    <rPh sb="0" eb="2">
      <t>イッパン</t>
    </rPh>
    <phoneticPr fontId="5"/>
  </si>
  <si>
    <t>（種目）</t>
    <rPh sb="1" eb="3">
      <t>シュモク</t>
    </rPh>
    <phoneticPr fontId="5"/>
  </si>
  <si>
    <t>１．ナンバーの県欄には、各県登録ナンバーを記入　北欄の記載は不要</t>
    <rPh sb="7" eb="8">
      <t>ケン</t>
    </rPh>
    <rPh sb="8" eb="9">
      <t>ラン</t>
    </rPh>
    <rPh sb="12" eb="14">
      <t>カクケン</t>
    </rPh>
    <rPh sb="14" eb="16">
      <t>トウロク</t>
    </rPh>
    <rPh sb="21" eb="23">
      <t>キニュウ</t>
    </rPh>
    <rPh sb="24" eb="25">
      <t>ホク</t>
    </rPh>
    <rPh sb="25" eb="26">
      <t>ラン</t>
    </rPh>
    <rPh sb="27" eb="29">
      <t>キサイ</t>
    </rPh>
    <rPh sb="30" eb="32">
      <t>フヨウ</t>
    </rPh>
    <phoneticPr fontId="5"/>
  </si>
  <si>
    <t>高校生</t>
    <rPh sb="0" eb="3">
      <t>コウコウセイ</t>
    </rPh>
    <phoneticPr fontId="5"/>
  </si>
  <si>
    <t>中学生</t>
    <rPh sb="0" eb="3">
      <t>チュウガクセイ</t>
    </rPh>
    <phoneticPr fontId="5"/>
  </si>
  <si>
    <t>５．申込書記入例を参考に種目等を記入してください。</t>
    <rPh sb="2" eb="5">
      <t>モウシコミショ</t>
    </rPh>
    <rPh sb="5" eb="7">
      <t>キニュウ</t>
    </rPh>
    <rPh sb="7" eb="8">
      <t>レイ</t>
    </rPh>
    <rPh sb="9" eb="11">
      <t>サンコウ</t>
    </rPh>
    <rPh sb="12" eb="14">
      <t>シュモク</t>
    </rPh>
    <rPh sb="14" eb="15">
      <t>トウ</t>
    </rPh>
    <rPh sb="16" eb="18">
      <t>キニュウ</t>
    </rPh>
    <phoneticPr fontId="5"/>
  </si>
  <si>
    <t>個人情報保護について</t>
    <rPh sb="0" eb="2">
      <t>コジン</t>
    </rPh>
    <rPh sb="2" eb="4">
      <t>ジョウホウ</t>
    </rPh>
    <rPh sb="4" eb="6">
      <t>ホゴ</t>
    </rPh>
    <phoneticPr fontId="5"/>
  </si>
  <si>
    <t>※</t>
    <phoneticPr fontId="5"/>
  </si>
  <si>
    <t>ここに書かれている内容については本大会の運営だけに利用し、</t>
    <rPh sb="3" eb="4">
      <t>カ</t>
    </rPh>
    <rPh sb="9" eb="11">
      <t>ナイヨウ</t>
    </rPh>
    <rPh sb="16" eb="19">
      <t>ホンタイカイ</t>
    </rPh>
    <rPh sb="20" eb="22">
      <t>ウンエイ</t>
    </rPh>
    <rPh sb="25" eb="27">
      <t>リヨウ</t>
    </rPh>
    <phoneticPr fontId="5"/>
  </si>
  <si>
    <t>混成</t>
    <rPh sb="0" eb="2">
      <t>コンセイ</t>
    </rPh>
    <phoneticPr fontId="5"/>
  </si>
  <si>
    <t>合計</t>
    <rPh sb="0" eb="2">
      <t>ゴウケイ</t>
    </rPh>
    <phoneticPr fontId="5"/>
  </si>
  <si>
    <t>所属団体</t>
    <rPh sb="0" eb="2">
      <t>ショゾク</t>
    </rPh>
    <rPh sb="2" eb="4">
      <t>ダンタイ</t>
    </rPh>
    <phoneticPr fontId="5"/>
  </si>
  <si>
    <t>記載責任者（携帯電話番号）</t>
    <rPh sb="0" eb="2">
      <t>キサイ</t>
    </rPh>
    <rPh sb="2" eb="5">
      <t>セキニンシャ</t>
    </rPh>
    <rPh sb="6" eb="8">
      <t>ケイタイ</t>
    </rPh>
    <rPh sb="8" eb="10">
      <t>デンワ</t>
    </rPh>
    <rPh sb="10" eb="12">
      <t>バンゴウ</t>
    </rPh>
    <phoneticPr fontId="5"/>
  </si>
  <si>
    <t>氏名</t>
    <rPh sb="0" eb="2">
      <t>シメイ</t>
    </rPh>
    <phoneticPr fontId="5"/>
  </si>
  <si>
    <t>（</t>
    <phoneticPr fontId="5"/>
  </si>
  <si>
    <t>）</t>
    <phoneticPr fontId="5"/>
  </si>
  <si>
    <t>住所</t>
    <rPh sb="0" eb="2">
      <t>ジュウショ</t>
    </rPh>
    <phoneticPr fontId="5"/>
  </si>
  <si>
    <t>〒</t>
    <phoneticPr fontId="5"/>
  </si>
  <si>
    <t>学校の場合は、学校長出場承認印</t>
    <rPh sb="0" eb="2">
      <t>ガッコウ</t>
    </rPh>
    <rPh sb="3" eb="5">
      <t>バアイ</t>
    </rPh>
    <rPh sb="7" eb="8">
      <t>ガク</t>
    </rPh>
    <rPh sb="8" eb="10">
      <t>コウチョウ</t>
    </rPh>
    <rPh sb="10" eb="12">
      <t>シュツジョウ</t>
    </rPh>
    <rPh sb="12" eb="15">
      <t>ショウニンイン</t>
    </rPh>
    <phoneticPr fontId="5"/>
  </si>
  <si>
    <t>電話</t>
    <rPh sb="0" eb="2">
      <t>デンワ</t>
    </rPh>
    <phoneticPr fontId="5"/>
  </si>
  <si>
    <t>FAX</t>
    <phoneticPr fontId="5"/>
  </si>
  <si>
    <t>印</t>
    <rPh sb="0" eb="1">
      <t>イン</t>
    </rPh>
    <phoneticPr fontId="5"/>
  </si>
  <si>
    <t>参加申込一覧表（　女子　）</t>
    <rPh sb="0" eb="2">
      <t>サンカ</t>
    </rPh>
    <rPh sb="2" eb="4">
      <t>モウシコミ</t>
    </rPh>
    <rPh sb="4" eb="7">
      <t>イチランヒョウ</t>
    </rPh>
    <rPh sb="9" eb="11">
      <t>ジョシ</t>
    </rPh>
    <phoneticPr fontId="5"/>
  </si>
  <si>
    <t>　</t>
    <phoneticPr fontId="5"/>
  </si>
  <si>
    <t>リレー</t>
    <phoneticPr fontId="5"/>
  </si>
  <si>
    <t>競技会参加申込の入力方法</t>
    <rPh sb="0" eb="3">
      <t>キョウギカイ</t>
    </rPh>
    <rPh sb="3" eb="5">
      <t>サンカ</t>
    </rPh>
    <rPh sb="5" eb="7">
      <t>モウシコミ</t>
    </rPh>
    <rPh sb="8" eb="10">
      <t>ニュウリョク</t>
    </rPh>
    <rPh sb="10" eb="12">
      <t>ホウホウ</t>
    </rPh>
    <phoneticPr fontId="4"/>
  </si>
  <si>
    <t>JAAF ID</t>
  </si>
  <si>
    <t>国籍</t>
  </si>
  <si>
    <t>団体ID</t>
  </si>
  <si>
    <t>団体名</t>
  </si>
  <si>
    <t>ｱﾙﾌｧﾍﾞｯﾄ表記</t>
    <rPh sb="8" eb="10">
      <t>ヒョウキ</t>
    </rPh>
    <phoneticPr fontId="5"/>
  </si>
  <si>
    <t>３．種目の年、月は記録を出した年を西暦下二けた(19or20)と月の４桁で記入</t>
    <rPh sb="2" eb="4">
      <t>シュモク</t>
    </rPh>
    <rPh sb="5" eb="6">
      <t>ネン</t>
    </rPh>
    <rPh sb="7" eb="8">
      <t>ゲツ</t>
    </rPh>
    <rPh sb="9" eb="11">
      <t>キロク</t>
    </rPh>
    <rPh sb="12" eb="13">
      <t>ダ</t>
    </rPh>
    <rPh sb="15" eb="16">
      <t>トシ</t>
    </rPh>
    <rPh sb="17" eb="19">
      <t>セイレキ</t>
    </rPh>
    <rPh sb="19" eb="21">
      <t>シモフタ</t>
    </rPh>
    <rPh sb="32" eb="33">
      <t>ツキ</t>
    </rPh>
    <rPh sb="35" eb="36">
      <t>ケタ</t>
    </rPh>
    <rPh sb="37" eb="39">
      <t>キニュウ</t>
    </rPh>
    <phoneticPr fontId="5"/>
  </si>
  <si>
    <t>（</t>
    <phoneticPr fontId="5"/>
  </si>
  <si>
    <t>）</t>
    <phoneticPr fontId="5"/>
  </si>
  <si>
    <t>〒</t>
    <phoneticPr fontId="5"/>
  </si>
  <si>
    <t>FAX</t>
    <phoneticPr fontId="5"/>
  </si>
  <si>
    <t>国籍</t>
    <rPh sb="0" eb="2">
      <t>コクセキ</t>
    </rPh>
    <phoneticPr fontId="5"/>
  </si>
  <si>
    <t>年月(4桁)</t>
  </si>
  <si>
    <t>年月(4桁)</t>
    <rPh sb="0" eb="1">
      <t>ネン</t>
    </rPh>
    <rPh sb="1" eb="2">
      <t>ツキ</t>
    </rPh>
    <rPh sb="4" eb="5">
      <t>ケタ</t>
    </rPh>
    <phoneticPr fontId="5"/>
  </si>
  <si>
    <t>ﾌﾘｶﾞﾅ</t>
    <phoneticPr fontId="5"/>
  </si>
  <si>
    <t>備考</t>
    <rPh sb="0" eb="2">
      <t>ビコウ</t>
    </rPh>
    <phoneticPr fontId="5"/>
  </si>
  <si>
    <t>規格外</t>
  </si>
  <si>
    <t>ﾊﾝﾏｰ左投</t>
  </si>
  <si>
    <t>ハンマー投</t>
  </si>
  <si>
    <t>110mH</t>
  </si>
  <si>
    <t>100m</t>
  </si>
  <si>
    <t>１．</t>
    <phoneticPr fontId="5"/>
  </si>
  <si>
    <t>２．</t>
    <phoneticPr fontId="5"/>
  </si>
  <si>
    <t>３．</t>
    <phoneticPr fontId="5"/>
  </si>
  <si>
    <t>なお、氏名以下を直接手入力するは、苗字と名前の間は全角文字1つ分のスペースを入れておくこと。</t>
    <rPh sb="3" eb="5">
      <t>シメイ</t>
    </rPh>
    <rPh sb="5" eb="7">
      <t>イカ</t>
    </rPh>
    <rPh sb="8" eb="10">
      <t>チョクセツ</t>
    </rPh>
    <rPh sb="10" eb="13">
      <t>テニュウリョク</t>
    </rPh>
    <phoneticPr fontId="5"/>
  </si>
  <si>
    <t>　　　　　　　　　　　　　　　　さらにｱﾙﾌｧﾍﾞｯﾄについては姓は全て大文字、名は最初の１文字のみ大文字で他は小文字で入力し、</t>
    <phoneticPr fontId="5"/>
  </si>
  <si>
    <t>種目はリストから選択すること。</t>
    <phoneticPr fontId="5"/>
  </si>
  <si>
    <t>標準記録突破者は、自己最高記録の欄のみ記入。</t>
    <rPh sb="0" eb="2">
      <t>ヒョウジュン</t>
    </rPh>
    <rPh sb="2" eb="4">
      <t>キロク</t>
    </rPh>
    <rPh sb="4" eb="6">
      <t>トッパ</t>
    </rPh>
    <rPh sb="6" eb="7">
      <t>シャ</t>
    </rPh>
    <rPh sb="9" eb="11">
      <t>ジコ</t>
    </rPh>
    <rPh sb="11" eb="13">
      <t>サイコウ</t>
    </rPh>
    <rPh sb="13" eb="15">
      <t>キロク</t>
    </rPh>
    <rPh sb="16" eb="17">
      <t>ラン</t>
    </rPh>
    <rPh sb="19" eb="21">
      <t>キニュウ</t>
    </rPh>
    <phoneticPr fontId="5"/>
  </si>
  <si>
    <t>登録ナンバーを｢県ナンバー｣列に記入する。そうすると、その右側に氏名から国籍まで、登録情報が自動入力されます。</t>
    <rPh sb="0" eb="2">
      <t>トウロク</t>
    </rPh>
    <rPh sb="8" eb="9">
      <t>ケン</t>
    </rPh>
    <rPh sb="14" eb="15">
      <t>レツ</t>
    </rPh>
    <rPh sb="29" eb="31">
      <t>ミギガワ</t>
    </rPh>
    <rPh sb="32" eb="34">
      <t>シメイ</t>
    </rPh>
    <rPh sb="36" eb="38">
      <t>コクセキ</t>
    </rPh>
    <rPh sb="41" eb="43">
      <t>トウロク</t>
    </rPh>
    <rPh sb="43" eb="45">
      <t>ジョウホウ</t>
    </rPh>
    <rPh sb="46" eb="48">
      <t>ジドウ</t>
    </rPh>
    <rPh sb="48" eb="50">
      <t>ニュウリョク</t>
    </rPh>
    <phoneticPr fontId="5"/>
  </si>
  <si>
    <t>「 【様式1-1】男子申込書」 「 【様式1-2】女子申込書」 のそれぞれに、所属名・学校名、記載責任者、電話番号などを記入する。</t>
    <rPh sb="3" eb="5">
      <t>ヨウシキ</t>
    </rPh>
    <rPh sb="9" eb="11">
      <t>ダンシ</t>
    </rPh>
    <rPh sb="11" eb="14">
      <t>モウシコミショ</t>
    </rPh>
    <rPh sb="25" eb="27">
      <t>ジョシ</t>
    </rPh>
    <phoneticPr fontId="5"/>
  </si>
  <si>
    <t>所属については、「 ○○大 」、「 ○○高 」 などのように、校種区分が分かるようにしておくこと。</t>
    <rPh sb="0" eb="2">
      <t>ショゾク</t>
    </rPh>
    <rPh sb="12" eb="13">
      <t>ダイ</t>
    </rPh>
    <rPh sb="20" eb="21">
      <t>ダカ</t>
    </rPh>
    <rPh sb="31" eb="33">
      <t>コウシュ</t>
    </rPh>
    <rPh sb="33" eb="35">
      <t>クブン</t>
    </rPh>
    <rPh sb="36" eb="37">
      <t>ワ</t>
    </rPh>
    <phoneticPr fontId="5"/>
  </si>
  <si>
    <t>「 県ナンバー 」 は各県で使用しているナンバーを記入する。 「 北ナンバー 」 は空欄にしておくこと。</t>
    <rPh sb="2" eb="3">
      <t>ケン</t>
    </rPh>
    <rPh sb="11" eb="13">
      <t>カクケン</t>
    </rPh>
    <rPh sb="14" eb="16">
      <t>シヨウ</t>
    </rPh>
    <rPh sb="25" eb="27">
      <t>キニュウ</t>
    </rPh>
    <phoneticPr fontId="5"/>
  </si>
  <si>
    <t>ハンマーの左投げ、ハードル・投擲の規格外の記録、陸協推薦　に該当する場合は、「備考」 欄のリストから選んで入力すること。</t>
    <rPh sb="5" eb="7">
      <t>ヒダリナ</t>
    </rPh>
    <rPh sb="30" eb="32">
      <t>ガイトウ</t>
    </rPh>
    <rPh sb="34" eb="36">
      <t>バアイ</t>
    </rPh>
    <rPh sb="39" eb="41">
      <t>ビコウ</t>
    </rPh>
    <rPh sb="43" eb="44">
      <t>ラン</t>
    </rPh>
    <rPh sb="50" eb="51">
      <t>エラ</t>
    </rPh>
    <rPh sb="53" eb="55">
      <t>ニュウリョク</t>
    </rPh>
    <phoneticPr fontId="5"/>
  </si>
  <si>
    <t>記録は分・秒、小数点、ｍ (ﾒｰﾄﾙ) は省略する。　　　11"45→1145,　　　4'28"35→42835,　　　11'35"6→113560,　　　1m45→145,　　　48m32→4832　など</t>
    <rPh sb="7" eb="10">
      <t>ショウスウテン</t>
    </rPh>
    <phoneticPr fontId="5"/>
  </si>
  <si>
    <t>４．</t>
    <phoneticPr fontId="5"/>
  </si>
  <si>
    <t>５．</t>
    <phoneticPr fontId="4"/>
  </si>
  <si>
    <t>６．</t>
    <phoneticPr fontId="5"/>
  </si>
  <si>
    <t>　　それでも足りない場合は、行をコピーして挿入してください。</t>
    <phoneticPr fontId="5"/>
  </si>
  <si>
    <t>北陸陸上競技協会</t>
    <rPh sb="0" eb="2">
      <t>ホクリク</t>
    </rPh>
    <rPh sb="2" eb="4">
      <t>リクジョウ</t>
    </rPh>
    <rPh sb="4" eb="6">
      <t>キョウギ</t>
    </rPh>
    <rPh sb="6" eb="8">
      <t>キョウカイ</t>
    </rPh>
    <phoneticPr fontId="5"/>
  </si>
  <si>
    <t>100ｍ</t>
    <phoneticPr fontId="5"/>
  </si>
  <si>
    <t>200ｍ</t>
    <phoneticPr fontId="5"/>
  </si>
  <si>
    <t>100ｍH</t>
    <phoneticPr fontId="5"/>
  </si>
  <si>
    <t>110ｍH</t>
    <phoneticPr fontId="5"/>
  </si>
  <si>
    <t>400ｍH</t>
    <phoneticPr fontId="5"/>
  </si>
  <si>
    <t>11"00</t>
  </si>
  <si>
    <t>22"50</t>
  </si>
  <si>
    <t>50"80</t>
  </si>
  <si>
    <t>2'00"00</t>
  </si>
  <si>
    <t>4'09"00</t>
  </si>
  <si>
    <t>15'40"00</t>
  </si>
  <si>
    <t>33'30"00</t>
  </si>
  <si>
    <t>×</t>
  </si>
  <si>
    <t>15"50</t>
  </si>
  <si>
    <t>56"10</t>
  </si>
  <si>
    <t>10'00"00</t>
  </si>
  <si>
    <t>12"60</t>
  </si>
  <si>
    <t>26"10</t>
  </si>
  <si>
    <t>59"80</t>
  </si>
  <si>
    <t>2'21"00</t>
  </si>
  <si>
    <t>4'55"00</t>
  </si>
  <si>
    <t>18'30"00</t>
  </si>
  <si>
    <t>38'00"00</t>
    <phoneticPr fontId="5"/>
  </si>
  <si>
    <t>15"20</t>
  </si>
  <si>
    <t>1'04"50</t>
  </si>
  <si>
    <t>－</t>
  </si>
  <si>
    <t>4ｍ00</t>
    <phoneticPr fontId="5"/>
  </si>
  <si>
    <t>6ｍ80</t>
    <phoneticPr fontId="5"/>
  </si>
  <si>
    <t>11ｍ25</t>
    <phoneticPr fontId="5"/>
  </si>
  <si>
    <t>36ｍ00</t>
    <phoneticPr fontId="5"/>
  </si>
  <si>
    <t>5ｍ35</t>
    <phoneticPr fontId="5"/>
  </si>
  <si>
    <t>10ｍ70</t>
    <phoneticPr fontId="5"/>
  </si>
  <si>
    <t>10ｍ00</t>
    <phoneticPr fontId="5"/>
  </si>
  <si>
    <t>32ｍ00</t>
    <phoneticPr fontId="5"/>
  </si>
  <si>
    <t>30ｍ00</t>
    <phoneticPr fontId="5"/>
  </si>
  <si>
    <t>35ｍ00</t>
    <phoneticPr fontId="5"/>
  </si>
  <si>
    <t>三段跳</t>
  </si>
  <si>
    <t>女</t>
    <rPh sb="0" eb="1">
      <t>オンナ</t>
    </rPh>
    <phoneticPr fontId="5"/>
  </si>
  <si>
    <t>参加標準記録</t>
    <rPh sb="0" eb="2">
      <t>サンカ</t>
    </rPh>
    <rPh sb="2" eb="4">
      <t>ヒョウジュン</t>
    </rPh>
    <rPh sb="4" eb="6">
      <t>キロク</t>
    </rPh>
    <phoneticPr fontId="5"/>
  </si>
  <si>
    <t>　　　混成競技は記録上位者より各県４名以内とする。</t>
    <phoneticPr fontId="5"/>
  </si>
  <si>
    <t>41ｍ00</t>
    <phoneticPr fontId="5"/>
  </si>
  <si>
    <t>４．不足する場合は、27行と68行の間の行を再表示してください。</t>
    <rPh sb="2" eb="4">
      <t>フソク</t>
    </rPh>
    <rPh sb="6" eb="8">
      <t>バアイ</t>
    </rPh>
    <rPh sb="12" eb="13">
      <t>ギョウ</t>
    </rPh>
    <rPh sb="16" eb="17">
      <t>ギョウ</t>
    </rPh>
    <rPh sb="18" eb="19">
      <t>アイダ</t>
    </rPh>
    <rPh sb="20" eb="21">
      <t>ギョウ</t>
    </rPh>
    <rPh sb="22" eb="25">
      <t>サイヒョウジ</t>
    </rPh>
    <phoneticPr fontId="5"/>
  </si>
  <si>
    <t>中学生</t>
    <rPh sb="0" eb="3">
      <t>チュウガクセイ</t>
    </rPh>
    <phoneticPr fontId="5"/>
  </si>
  <si>
    <t>高校生</t>
    <rPh sb="0" eb="3">
      <t>コウコウセイ</t>
    </rPh>
    <phoneticPr fontId="5"/>
  </si>
  <si>
    <t>大学・一般</t>
    <rPh sb="0" eb="2">
      <t>ダイガク</t>
    </rPh>
    <rPh sb="3" eb="5">
      <t>イッパン</t>
    </rPh>
    <phoneticPr fontId="5"/>
  </si>
  <si>
    <t>混成</t>
    <rPh sb="0" eb="2">
      <t>コンセイ</t>
    </rPh>
    <phoneticPr fontId="5"/>
  </si>
  <si>
    <r>
      <t>作成したCSVデータを貼り付ける。その際、</t>
    </r>
    <r>
      <rPr>
        <b/>
        <sz val="12"/>
        <color rgb="FFFF0000"/>
        <rFont val="BIZ UDP明朝 Medium"/>
        <family val="1"/>
        <charset val="128"/>
      </rPr>
      <t>男子のデータは 「男子ﾃﾞｰﾀ貼付ｼｰﾄ」 に、女子のデータは 「女子ﾃﾞｰﾀ貼付ｼｰﾄ」 に</t>
    </r>
    <r>
      <rPr>
        <sz val="12"/>
        <color rgb="FF3333FF"/>
        <rFont val="BIZ UDP明朝 Medium"/>
        <family val="1"/>
        <charset val="128"/>
      </rPr>
      <t>貼り付ける。</t>
    </r>
    <rPh sb="0" eb="2">
      <t>サクセイ</t>
    </rPh>
    <rPh sb="11" eb="12">
      <t>ハ</t>
    </rPh>
    <rPh sb="13" eb="14">
      <t>ツ</t>
    </rPh>
    <rPh sb="19" eb="20">
      <t>サイ</t>
    </rPh>
    <rPh sb="21" eb="23">
      <t>ダンシ</t>
    </rPh>
    <rPh sb="30" eb="32">
      <t>ダンシ</t>
    </rPh>
    <rPh sb="35" eb="37">
      <t>チョウフ</t>
    </rPh>
    <rPh sb="37" eb="40">
      <t>シート</t>
    </rPh>
    <rPh sb="45" eb="47">
      <t>ジョシ</t>
    </rPh>
    <rPh sb="68" eb="69">
      <t>ハ</t>
    </rPh>
    <rPh sb="70" eb="71">
      <t>ツ</t>
    </rPh>
    <phoneticPr fontId="5"/>
  </si>
  <si>
    <t>年度</t>
  </si>
  <si>
    <t>氏名
（姓）</t>
  </si>
  <si>
    <t>氏名
（名）</t>
  </si>
  <si>
    <t>フリガナ
（名）</t>
  </si>
  <si>
    <t>英字
（姓）</t>
  </si>
  <si>
    <t>英字
（名）</t>
  </si>
  <si>
    <t>性別</t>
  </si>
  <si>
    <t>団体UID</t>
  </si>
  <si>
    <t>備
考</t>
  </si>
  <si>
    <t>学
年</t>
  </si>
  <si>
    <t>登録
番号</t>
    <phoneticPr fontId="5"/>
  </si>
  <si>
    <t>フリガナ
（姓）</t>
    <phoneticPr fontId="5"/>
  </si>
  <si>
    <t>登録都道
府県番号</t>
    <phoneticPr fontId="5"/>
  </si>
  <si>
    <t>登録都道
府県名</t>
    <phoneticPr fontId="5"/>
  </si>
  <si>
    <t>団体名
略称1</t>
    <phoneticPr fontId="5"/>
  </si>
  <si>
    <t>団体名
略称2</t>
    <phoneticPr fontId="5"/>
  </si>
  <si>
    <t>旧団体
コード</t>
    <phoneticPr fontId="5"/>
  </si>
  <si>
    <t>JPN</t>
  </si>
  <si>
    <t>生年月日</t>
    <phoneticPr fontId="5"/>
  </si>
  <si>
    <t>団体
区分</t>
    <phoneticPr fontId="5"/>
  </si>
  <si>
    <t>生年</t>
    <rPh sb="0" eb="2">
      <t>セイネン</t>
    </rPh>
    <phoneticPr fontId="5"/>
  </si>
  <si>
    <t>↓    この列には貼り付けないで！    ↓</t>
    <rPh sb="7" eb="8">
      <t>レツ</t>
    </rPh>
    <rPh sb="10" eb="11">
      <t>ハ</t>
    </rPh>
    <rPh sb="12" eb="13">
      <t>ツ</t>
    </rPh>
    <phoneticPr fontId="5"/>
  </si>
  <si>
    <t>貼り付けはＥ列から→</t>
    <rPh sb="0" eb="1">
      <t>ハ</t>
    </rPh>
    <rPh sb="2" eb="3">
      <t>ツ</t>
    </rPh>
    <rPh sb="6" eb="7">
      <t>レツ</t>
    </rPh>
    <phoneticPr fontId="5"/>
  </si>
  <si>
    <t>(半角ｶﾀｶﾅ)</t>
    <phoneticPr fontId="5"/>
  </si>
  <si>
    <t>(半角ｶﾀｶﾅ)</t>
    <phoneticPr fontId="5"/>
  </si>
  <si>
    <t>ここに書かれている内容については本大会の運営だけに利用し、その他、外部への情報供与は一切行いません。</t>
    <rPh sb="3" eb="4">
      <t>カ</t>
    </rPh>
    <rPh sb="9" eb="11">
      <t>ナイヨウ</t>
    </rPh>
    <rPh sb="16" eb="19">
      <t>ホンタイカイ</t>
    </rPh>
    <rPh sb="20" eb="22">
      <t>ウンエイ</t>
    </rPh>
    <rPh sb="25" eb="27">
      <t>リヨウ</t>
    </rPh>
    <phoneticPr fontId="5"/>
  </si>
  <si>
    <t>BRA</t>
  </si>
  <si>
    <t>北陸選手権</t>
    <rPh sb="0" eb="5">
      <t>ホクリクセンシュケン</t>
    </rPh>
    <phoneticPr fontId="5"/>
  </si>
  <si>
    <t>5000m</t>
  </si>
  <si>
    <t>走幅跳</t>
  </si>
  <si>
    <t>400mR</t>
  </si>
  <si>
    <t>「JAAF START」 のページから、登録情報のCSVファイルを作成する。</t>
    <rPh sb="20" eb="24">
      <t>トウロクジョウホウ</t>
    </rPh>
    <rPh sb="33" eb="35">
      <t>サクセイ</t>
    </rPh>
    <phoneticPr fontId="5"/>
  </si>
  <si>
    <t>　　それでも足りない場合は、行をコピーして挿入してください。</t>
  </si>
  <si>
    <t>※</t>
  </si>
  <si>
    <t>その他、外部への情報供与は一切行いません。</t>
    <phoneticPr fontId="5"/>
  </si>
  <si>
    <t>1</t>
  </si>
  <si>
    <t>2</t>
  </si>
  <si>
    <t>3</t>
  </si>
  <si>
    <t>参加種目数一覧</t>
    <rPh sb="0" eb="2">
      <t>サンカ</t>
    </rPh>
    <rPh sb="2" eb="4">
      <t>シュモク</t>
    </rPh>
    <rPh sb="4" eb="5">
      <t>スウ</t>
    </rPh>
    <rPh sb="5" eb="7">
      <t>イチラン</t>
    </rPh>
    <phoneticPr fontId="5"/>
  </si>
  <si>
    <t>県陸上競技協会</t>
    <rPh sb="0" eb="1">
      <t>ケン</t>
    </rPh>
    <rPh sb="1" eb="3">
      <t>リクジョウ</t>
    </rPh>
    <rPh sb="3" eb="5">
      <t>キョウギ</t>
    </rPh>
    <rPh sb="5" eb="7">
      <t>キョウカイ</t>
    </rPh>
    <phoneticPr fontId="5"/>
  </si>
  <si>
    <t>【様式３】</t>
    <rPh sb="1" eb="3">
      <t>ヨウシキ</t>
    </rPh>
    <phoneticPr fontId="5"/>
  </si>
  <si>
    <t>NO,</t>
    <phoneticPr fontId="5"/>
  </si>
  <si>
    <t>団体名</t>
    <rPh sb="0" eb="2">
      <t>ダンタイ</t>
    </rPh>
    <rPh sb="2" eb="3">
      <t>メイ</t>
    </rPh>
    <phoneticPr fontId="5"/>
  </si>
  <si>
    <t>男子</t>
    <rPh sb="0" eb="2">
      <t>ダンシ</t>
    </rPh>
    <phoneticPr fontId="5"/>
  </si>
  <si>
    <t>女子</t>
    <rPh sb="0" eb="2">
      <t>ジョシ</t>
    </rPh>
    <phoneticPr fontId="5"/>
  </si>
  <si>
    <t>男女合計金額</t>
    <rPh sb="0" eb="2">
      <t>ダンジョ</t>
    </rPh>
    <rPh sb="2" eb="4">
      <t>ゴウケイ</t>
    </rPh>
    <rPh sb="4" eb="6">
      <t>キンガク</t>
    </rPh>
    <phoneticPr fontId="5"/>
  </si>
  <si>
    <t>金額</t>
    <rPh sb="0" eb="2">
      <t>キンガクゴウキン</t>
    </rPh>
    <phoneticPr fontId="5"/>
  </si>
  <si>
    <t xml:space="preserve">の部分に入力してください
</t>
    <phoneticPr fontId="5"/>
  </si>
  <si>
    <t>【様式４】</t>
    <phoneticPr fontId="5"/>
  </si>
  <si>
    <t>振  込  明  細  書</t>
  </si>
  <si>
    <t>県名：</t>
  </si>
  <si>
    <t>参加者
チーム</t>
  </si>
  <si>
    <t>男</t>
  </si>
  <si>
    <t>女</t>
  </si>
  <si>
    <t>合計</t>
  </si>
  <si>
    <t>参加料（区分別）</t>
  </si>
  <si>
    <t>参加料
(男子）</t>
  </si>
  <si>
    <t>参加料
（女子）</t>
  </si>
  <si>
    <t>参加料
（合計）</t>
  </si>
  <si>
    <t>一   般</t>
  </si>
  <si>
    <t>高校生</t>
  </si>
  <si>
    <t>中学生</t>
  </si>
  <si>
    <t>リレ－</t>
  </si>
  <si>
    <t>※この表はひとつ前のシートの内容をリンクさせています。</t>
  </si>
  <si>
    <t>◇郵送物の送付先</t>
    <rPh sb="1" eb="4">
      <t>ユウソウブツ</t>
    </rPh>
    <rPh sb="5" eb="7">
      <t>ソウフ</t>
    </rPh>
    <phoneticPr fontId="5"/>
  </si>
  <si>
    <t>◇振 込 先</t>
    <rPh sb="1" eb="2">
      <t>オサム</t>
    </rPh>
    <rPh sb="3" eb="4">
      <t>コミ</t>
    </rPh>
    <rPh sb="5" eb="6">
      <t>サキ</t>
    </rPh>
    <phoneticPr fontId="5"/>
  </si>
  <si>
    <t>混　成</t>
    <phoneticPr fontId="5"/>
  </si>
  <si>
    <t>宿泊・弁当申込書</t>
    <rPh sb="3" eb="5">
      <t>ベントウ</t>
    </rPh>
    <phoneticPr fontId="44"/>
  </si>
  <si>
    <t>旅行手配及び大会運営に必要な範囲内での大会事務局・宿泊機関等への個人情報の提供について同意のうえ、下記の通り申込みます。</t>
    <rPh sb="4" eb="5">
      <t>オヨ</t>
    </rPh>
    <rPh sb="6" eb="10">
      <t>タイカイウンエイ</t>
    </rPh>
    <rPh sb="49" eb="50">
      <t>シタ</t>
    </rPh>
    <phoneticPr fontId="44"/>
  </si>
  <si>
    <t>申込代表者名</t>
    <rPh sb="0" eb="2">
      <t>モウシコミ</t>
    </rPh>
    <rPh sb="2" eb="4">
      <t>ダイヒョウ</t>
    </rPh>
    <rPh sb="4" eb="5">
      <t>シャ</t>
    </rPh>
    <rPh sb="5" eb="6">
      <t>メイ</t>
    </rPh>
    <phoneticPr fontId="44"/>
  </si>
  <si>
    <t>フリガナ</t>
    <phoneticPr fontId="44"/>
  </si>
  <si>
    <t>団体名
〈チーム名〉</t>
    <rPh sb="0" eb="2">
      <t>ダンタイ</t>
    </rPh>
    <rPh sb="2" eb="3">
      <t>メイ</t>
    </rPh>
    <rPh sb="8" eb="9">
      <t>メイ</t>
    </rPh>
    <phoneticPr fontId="44"/>
  </si>
  <si>
    <t>電話番号</t>
    <rPh sb="0" eb="2">
      <t>デンワ</t>
    </rPh>
    <rPh sb="2" eb="4">
      <t>バンゴウ</t>
    </rPh>
    <phoneticPr fontId="44"/>
  </si>
  <si>
    <t>[固定電話]</t>
    <rPh sb="1" eb="3">
      <t>コテイ</t>
    </rPh>
    <rPh sb="3" eb="5">
      <t>デンワ</t>
    </rPh>
    <phoneticPr fontId="44"/>
  </si>
  <si>
    <r>
      <rPr>
        <sz val="22"/>
        <color theme="1"/>
        <rFont val="ＭＳ Ｐゴシック"/>
        <family val="3"/>
        <charset val="128"/>
      </rPr>
      <t>　　　　　　　　　　　　　　　　　　　　　　　</t>
    </r>
    <r>
      <rPr>
        <sz val="24"/>
        <color theme="1"/>
        <rFont val="ＭＳ Ｐゴシック"/>
        <family val="3"/>
        <charset val="128"/>
      </rPr>
      <t>　　 　－　　　　　　　　　　　　　　　  　　　 　－　　</t>
    </r>
    <r>
      <rPr>
        <sz val="8"/>
        <color theme="1"/>
        <rFont val="ＭＳ Ｐゴシック"/>
        <family val="3"/>
        <charset val="128"/>
      </rPr>
      <t>　　　　　　</t>
    </r>
    <phoneticPr fontId="44"/>
  </si>
  <si>
    <t>[携帯電話]</t>
    <rPh sb="1" eb="3">
      <t>ケイタイ</t>
    </rPh>
    <rPh sb="3" eb="5">
      <t>デンワ</t>
    </rPh>
    <phoneticPr fontId="44"/>
  </si>
  <si>
    <r>
      <rPr>
        <sz val="20"/>
        <color theme="1"/>
        <rFont val="ＭＳ Ｐゴシック"/>
        <family val="3"/>
        <charset val="128"/>
      </rPr>
      <t>携帯      　</t>
    </r>
    <r>
      <rPr>
        <sz val="8"/>
        <color theme="1"/>
        <rFont val="ＭＳ Ｐゴシック"/>
        <family val="3"/>
        <charset val="128"/>
      </rPr>
      <t>　　　　　　　　　　　　　　　　　　　　　　　　　　　　　　　　　　　　　　　　　　　　　　　　　　</t>
    </r>
    <r>
      <rPr>
        <sz val="24"/>
        <color theme="1"/>
        <rFont val="ＭＳ Ｐゴシック"/>
        <family val="3"/>
        <charset val="128"/>
      </rPr>
      <t>－　　　　　 　　　　　　　　　　　　　　　－　　　　　　　　</t>
    </r>
    <rPh sb="0" eb="2">
      <t>ケイタイ</t>
    </rPh>
    <phoneticPr fontId="44"/>
  </si>
  <si>
    <t>携帯</t>
    <rPh sb="0" eb="2">
      <t>ケイタイ</t>
    </rPh>
    <phoneticPr fontId="44"/>
  </si>
  <si>
    <t>FAX番号</t>
    <rPh sb="3" eb="5">
      <t>バンゴウ</t>
    </rPh>
    <phoneticPr fontId="44"/>
  </si>
  <si>
    <t>　　　　　　　　　　　　　　　　　　　　　　　　 －　　　　　　                       　　　－</t>
    <phoneticPr fontId="44"/>
  </si>
  <si>
    <t>メールアドレス</t>
    <phoneticPr fontId="44"/>
  </si>
  <si>
    <t>例</t>
    <rPh sb="0" eb="1">
      <t>レイ</t>
    </rPh>
    <phoneticPr fontId="44"/>
  </si>
  <si>
    <t>第一希望</t>
    <rPh sb="0" eb="4">
      <t>ダイイチキボウ</t>
    </rPh>
    <phoneticPr fontId="44"/>
  </si>
  <si>
    <t>第二希望</t>
    <rPh sb="0" eb="4">
      <t>ダイニキボウ</t>
    </rPh>
    <phoneticPr fontId="44"/>
  </si>
  <si>
    <t>第三希望</t>
    <rPh sb="0" eb="1">
      <t>ダイ</t>
    </rPh>
    <rPh sb="1" eb="2">
      <t>サン</t>
    </rPh>
    <rPh sb="2" eb="4">
      <t>キボウ</t>
    </rPh>
    <phoneticPr fontId="44"/>
  </si>
  <si>
    <t>※第三希望まで書いていただいた際も競技時間などによりご希望に添えない可能性があります。</t>
    <rPh sb="1" eb="5">
      <t>ダイサンキボウ</t>
    </rPh>
    <rPh sb="7" eb="8">
      <t>カ</t>
    </rPh>
    <rPh sb="15" eb="16">
      <t>サイ</t>
    </rPh>
    <rPh sb="17" eb="21">
      <t>キョウギジカン</t>
    </rPh>
    <rPh sb="27" eb="29">
      <t>キボウ</t>
    </rPh>
    <rPh sb="30" eb="31">
      <t>ソ</t>
    </rPh>
    <rPh sb="34" eb="37">
      <t>カノウセイ</t>
    </rPh>
    <phoneticPr fontId="44"/>
  </si>
  <si>
    <t>年齢</t>
    <rPh sb="0" eb="2">
      <t>ネンレイ</t>
    </rPh>
    <phoneticPr fontId="44"/>
  </si>
  <si>
    <t>お弁当</t>
    <rPh sb="1" eb="3">
      <t>ベントウ</t>
    </rPh>
    <phoneticPr fontId="44"/>
  </si>
  <si>
    <t>男</t>
    <rPh sb="0" eb="1">
      <t>オトコ</t>
    </rPh>
    <phoneticPr fontId="44"/>
  </si>
  <si>
    <t>シングル
ツイン
トリプル
和室　　名一室
朝食付 ・ 素泊り
2食（夕朝）付</t>
    <rPh sb="14" eb="16">
      <t>ワシツ</t>
    </rPh>
    <rPh sb="18" eb="19">
      <t>メイ</t>
    </rPh>
    <rPh sb="19" eb="21">
      <t>イッシツ</t>
    </rPh>
    <rPh sb="22" eb="24">
      <t>チョウショク</t>
    </rPh>
    <rPh sb="24" eb="25">
      <t>ツキ</t>
    </rPh>
    <rPh sb="28" eb="30">
      <t>スド</t>
    </rPh>
    <rPh sb="33" eb="34">
      <t>ショク</t>
    </rPh>
    <rPh sb="35" eb="36">
      <t>ユウ</t>
    </rPh>
    <rPh sb="36" eb="37">
      <t>アサ</t>
    </rPh>
    <rPh sb="38" eb="39">
      <t>ツキ</t>
    </rPh>
    <phoneticPr fontId="44"/>
  </si>
  <si>
    <t>シングル</t>
    <phoneticPr fontId="44"/>
  </si>
  <si>
    <t>○</t>
    <phoneticPr fontId="44"/>
  </si>
  <si>
    <t>要／不要</t>
    <rPh sb="0" eb="1">
      <t>ヨウ</t>
    </rPh>
    <rPh sb="2" eb="4">
      <t>フヨウ</t>
    </rPh>
    <phoneticPr fontId="44"/>
  </si>
  <si>
    <t>要／不要</t>
    <phoneticPr fontId="44"/>
  </si>
  <si>
    <t>ツイン</t>
    <phoneticPr fontId="44"/>
  </si>
  <si>
    <t>宿泊なし</t>
    <phoneticPr fontId="44"/>
  </si>
  <si>
    <t>シングル</t>
  </si>
  <si>
    <t>宿泊なし</t>
  </si>
  <si>
    <t>　　　（１２種目）　　棒高跳、走幅跳、ハンマー投、やり投、十種競技（第一日目）</t>
    <rPh sb="6" eb="8">
      <t>シュモク</t>
    </rPh>
    <rPh sb="11" eb="14">
      <t>ボウタカト</t>
    </rPh>
    <rPh sb="15" eb="16">
      <t>ハシ</t>
    </rPh>
    <rPh sb="16" eb="18">
      <t>ハバト</t>
    </rPh>
    <rPh sb="23" eb="24">
      <t>ナ</t>
    </rPh>
    <rPh sb="27" eb="28">
      <t>ナ</t>
    </rPh>
    <rPh sb="29" eb="33">
      <t>ジュッシュキョウギ</t>
    </rPh>
    <rPh sb="34" eb="35">
      <t>ダイ</t>
    </rPh>
    <rPh sb="35" eb="36">
      <t>イチ</t>
    </rPh>
    <rPh sb="36" eb="38">
      <t>ニチメ</t>
    </rPh>
    <phoneticPr fontId="5"/>
  </si>
  <si>
    <t>　　　（１１種目）　　走高跳、三段跳、砲丸投、円盤投、十種競技（第二日目）</t>
    <rPh sb="6" eb="8">
      <t>シュモク</t>
    </rPh>
    <rPh sb="11" eb="12">
      <t>ハシ</t>
    </rPh>
    <rPh sb="12" eb="14">
      <t>タカト</t>
    </rPh>
    <rPh sb="15" eb="18">
      <t>サンダント</t>
    </rPh>
    <rPh sb="19" eb="22">
      <t>ホウガンナ</t>
    </rPh>
    <rPh sb="23" eb="26">
      <t>エンバンナ</t>
    </rPh>
    <rPh sb="27" eb="31">
      <t>ジッシュキョウギ</t>
    </rPh>
    <rPh sb="32" eb="33">
      <t>ダイ</t>
    </rPh>
    <rPh sb="33" eb="34">
      <t>ニ</t>
    </rPh>
    <rPh sb="34" eb="36">
      <t>ニチメ</t>
    </rPh>
    <phoneticPr fontId="5"/>
  </si>
  <si>
    <t>　　　（１２種目）　　走高跳、走幅跳、ハンマー投、やり投、七種競技（第一日目）</t>
    <rPh sb="6" eb="8">
      <t>シュモク</t>
    </rPh>
    <rPh sb="11" eb="12">
      <t>ハシ</t>
    </rPh>
    <rPh sb="12" eb="14">
      <t>タカト</t>
    </rPh>
    <rPh sb="15" eb="16">
      <t>ソウ</t>
    </rPh>
    <rPh sb="16" eb="18">
      <t>ハバトビ</t>
    </rPh>
    <rPh sb="23" eb="24">
      <t>トウ</t>
    </rPh>
    <rPh sb="27" eb="28">
      <t>ナ</t>
    </rPh>
    <rPh sb="29" eb="30">
      <t>ナナ</t>
    </rPh>
    <rPh sb="30" eb="31">
      <t>シュ</t>
    </rPh>
    <rPh sb="31" eb="33">
      <t>キョウギ</t>
    </rPh>
    <rPh sb="34" eb="35">
      <t>ダイ</t>
    </rPh>
    <rPh sb="35" eb="36">
      <t>イチ</t>
    </rPh>
    <rPh sb="36" eb="38">
      <t>ニチメ</t>
    </rPh>
    <phoneticPr fontId="5"/>
  </si>
  <si>
    <t>　　　（１１種目）　　棒高跳、三段跳、砲丸投、円盤投、七種競技（第二日目）</t>
    <rPh sb="6" eb="8">
      <t>シュモク</t>
    </rPh>
    <rPh sb="11" eb="14">
      <t>ボウタカト</t>
    </rPh>
    <rPh sb="15" eb="17">
      <t>サンダン</t>
    </rPh>
    <rPh sb="17" eb="18">
      <t>チョウ</t>
    </rPh>
    <rPh sb="19" eb="22">
      <t>ホウガンナ</t>
    </rPh>
    <rPh sb="23" eb="25">
      <t>エンバン</t>
    </rPh>
    <rPh sb="25" eb="26">
      <t>ナ</t>
    </rPh>
    <rPh sb="27" eb="28">
      <t>ナナ</t>
    </rPh>
    <rPh sb="28" eb="29">
      <t>シュ</t>
    </rPh>
    <rPh sb="29" eb="31">
      <t>キョウギ</t>
    </rPh>
    <rPh sb="32" eb="33">
      <t>ダイ</t>
    </rPh>
    <rPh sb="33" eb="34">
      <t>ニ</t>
    </rPh>
    <rPh sb="34" eb="36">
      <t>ニチメ</t>
    </rPh>
    <phoneticPr fontId="5"/>
  </si>
  <si>
    <t>（３）標準記録のない種目は、各県が推薦する競技者で各県記録上位者より８名以内とする。</t>
    <rPh sb="3" eb="5">
      <t>ヒョウジュン</t>
    </rPh>
    <rPh sb="5" eb="7">
      <t>キロク</t>
    </rPh>
    <rPh sb="10" eb="12">
      <t>シュモク</t>
    </rPh>
    <rPh sb="14" eb="16">
      <t>カクケン</t>
    </rPh>
    <rPh sb="17" eb="19">
      <t>スイセン</t>
    </rPh>
    <rPh sb="21" eb="24">
      <t>キョウギシャ</t>
    </rPh>
    <rPh sb="25" eb="26">
      <t>カク</t>
    </rPh>
    <rPh sb="26" eb="27">
      <t>ケン</t>
    </rPh>
    <rPh sb="27" eb="29">
      <t>キロク</t>
    </rPh>
    <rPh sb="29" eb="32">
      <t>ジョウイシャ</t>
    </rPh>
    <rPh sb="35" eb="36">
      <t>メイ</t>
    </rPh>
    <rPh sb="36" eb="38">
      <t>イナイ</t>
    </rPh>
    <phoneticPr fontId="5"/>
  </si>
  <si>
    <t>（４）規格外の競技種目の場合については、参加標準記録を参考にして各県陸協が推薦する競技者（該当競技種目で３名以内）</t>
    <rPh sb="3" eb="6">
      <t>キカクガイ</t>
    </rPh>
    <rPh sb="7" eb="9">
      <t>キョウギ</t>
    </rPh>
    <rPh sb="9" eb="11">
      <t>シュモク</t>
    </rPh>
    <rPh sb="12" eb="14">
      <t>バアイ</t>
    </rPh>
    <rPh sb="20" eb="22">
      <t>サンカ</t>
    </rPh>
    <rPh sb="22" eb="24">
      <t>ヒョウジュン</t>
    </rPh>
    <rPh sb="24" eb="26">
      <t>キロク</t>
    </rPh>
    <rPh sb="27" eb="29">
      <t>サンコウ</t>
    </rPh>
    <rPh sb="32" eb="34">
      <t>カクケン</t>
    </rPh>
    <rPh sb="34" eb="35">
      <t>リク</t>
    </rPh>
    <rPh sb="35" eb="36">
      <t>キョウ</t>
    </rPh>
    <rPh sb="37" eb="39">
      <t>スイセン</t>
    </rPh>
    <rPh sb="41" eb="44">
      <t>キョウギシャ</t>
    </rPh>
    <rPh sb="45" eb="47">
      <t>ガイトウ</t>
    </rPh>
    <rPh sb="47" eb="49">
      <t>キョウギ</t>
    </rPh>
    <rPh sb="49" eb="51">
      <t>シュモク</t>
    </rPh>
    <rPh sb="53" eb="54">
      <t>メイ</t>
    </rPh>
    <rPh sb="54" eb="56">
      <t>イナイ</t>
    </rPh>
    <phoneticPr fontId="5"/>
  </si>
  <si>
    <t>11申込方法</t>
    <rPh sb="2" eb="4">
      <t>モウシコミ</t>
    </rPh>
    <rPh sb="4" eb="6">
      <t>ホウホウ</t>
    </rPh>
    <phoneticPr fontId="5"/>
  </si>
  <si>
    <t>男子　走高跳（練習1ｍ75、競技1ｍ80、混成1ｍ45）、棒高跳（練習3ｍ60、競技3ｍ80、混成2ｍ50）</t>
    <rPh sb="0" eb="2">
      <t>ダンシ</t>
    </rPh>
    <rPh sb="3" eb="4">
      <t>ハシ</t>
    </rPh>
    <rPh sb="4" eb="6">
      <t>タカト</t>
    </rPh>
    <rPh sb="7" eb="9">
      <t>レンシュウ</t>
    </rPh>
    <rPh sb="14" eb="16">
      <t>キョウギ</t>
    </rPh>
    <rPh sb="21" eb="23">
      <t>コンセイ</t>
    </rPh>
    <rPh sb="29" eb="32">
      <t>ボウタカト</t>
    </rPh>
    <rPh sb="33" eb="35">
      <t>レンシュウ</t>
    </rPh>
    <rPh sb="40" eb="42">
      <t>キョウギ</t>
    </rPh>
    <rPh sb="47" eb="49">
      <t>コンセイ</t>
    </rPh>
    <phoneticPr fontId="5"/>
  </si>
  <si>
    <t>女子　走高跳（練習1ｍ45、競技1ｍ50、混成1ｍ20）、棒高跳（練習2ｍ20、競技2ｍ40）</t>
    <rPh sb="0" eb="2">
      <t>ジョシ</t>
    </rPh>
    <rPh sb="3" eb="4">
      <t>ハシ</t>
    </rPh>
    <rPh sb="4" eb="6">
      <t>タカト</t>
    </rPh>
    <rPh sb="7" eb="9">
      <t>レンシュウ</t>
    </rPh>
    <rPh sb="14" eb="16">
      <t>キョウギ</t>
    </rPh>
    <rPh sb="21" eb="23">
      <t>コンセイ</t>
    </rPh>
    <rPh sb="29" eb="32">
      <t>ボウタカト</t>
    </rPh>
    <rPh sb="33" eb="35">
      <t>レンシュウ</t>
    </rPh>
    <rPh sb="40" eb="42">
      <t>キョウギ</t>
    </rPh>
    <phoneticPr fontId="5"/>
  </si>
  <si>
    <t>ラウンド</t>
  </si>
  <si>
    <t xml:space="preserve"> ①予選、決勝</t>
    <rPh sb="2" eb="4">
      <t>ヨセン</t>
    </rPh>
    <rPh sb="5" eb="7">
      <t>ケッショウ</t>
    </rPh>
    <phoneticPr fontId="7"/>
  </si>
  <si>
    <t xml:space="preserve"> 100m、200m、400m、800m、110mH、100mH、400mH、4×100mR、4×400mR</t>
  </si>
  <si>
    <t xml:space="preserve"> 1500m、5000m、10000m、3000mSC、5000mW</t>
  </si>
  <si>
    <t>　　　の掲載権は主催側に属する。主催者は、個人情報保護法を厳守し、参加者の個人情報を取り扱う。</t>
  </si>
  <si>
    <t>　　　（ヘボン式）や西暦の生年月日の記入等に留意すること。</t>
  </si>
  <si>
    <t>　　　この場合は、参加料を返金する予定である。</t>
    <phoneticPr fontId="5"/>
  </si>
  <si>
    <t>（各県取りまとめ用）</t>
    <rPh sb="1" eb="3">
      <t>カクケン</t>
    </rPh>
    <rPh sb="3" eb="4">
      <t>ト</t>
    </rPh>
    <rPh sb="8" eb="9">
      <t>ヨウ</t>
    </rPh>
    <phoneticPr fontId="5"/>
  </si>
  <si>
    <t>１　関係資料の入手</t>
  </si>
  <si>
    <t>（２）　ファイル内のワークシート</t>
  </si>
  <si>
    <t>様式No.</t>
  </si>
  <si>
    <t>シート名</t>
  </si>
  <si>
    <t>内容</t>
  </si>
  <si>
    <t>申込みについて（各県必読）</t>
    <rPh sb="8" eb="10">
      <t>カクケン</t>
    </rPh>
    <phoneticPr fontId="5"/>
  </si>
  <si>
    <t>申込要領について詳細記述　（本書）
　※　選手配布用には、これはつけない</t>
    <phoneticPr fontId="5"/>
  </si>
  <si>
    <t>申込みについて（選手必読）</t>
    <rPh sb="8" eb="10">
      <t>センシュ</t>
    </rPh>
    <rPh sb="10" eb="12">
      <t>ヒツドク</t>
    </rPh>
    <phoneticPr fontId="5"/>
  </si>
  <si>
    <t>大会申込要領について詳細記述
　※選手配布用に県ごとに提出方法等を明記</t>
    <rPh sb="0" eb="2">
      <t>タイカイ</t>
    </rPh>
    <rPh sb="23" eb="24">
      <t>ケン</t>
    </rPh>
    <rPh sb="27" eb="29">
      <t>テイシュツ</t>
    </rPh>
    <rPh sb="29" eb="31">
      <t>ホウホウ</t>
    </rPh>
    <rPh sb="31" eb="32">
      <t>トウ</t>
    </rPh>
    <rPh sb="33" eb="35">
      <t>メイキ</t>
    </rPh>
    <phoneticPr fontId="5"/>
  </si>
  <si>
    <t>大会要項（各県配布用）</t>
  </si>
  <si>
    <t>大会概要を示すもの</t>
  </si>
  <si>
    <t>各団体（個人）申込書記入例</t>
  </si>
  <si>
    <t>【様式1-1】</t>
  </si>
  <si>
    <t>各団体(個人)申込書（男子）</t>
  </si>
  <si>
    <t>男子申込書　※学校長出場認知書を兼ねる</t>
  </si>
  <si>
    <t>【様式1-2】</t>
  </si>
  <si>
    <t>各団体(個人)申込書（女子）</t>
  </si>
  <si>
    <t>女子申込書　※学校長出場認知書を兼ねる</t>
  </si>
  <si>
    <t>①</t>
    <phoneticPr fontId="5"/>
  </si>
  <si>
    <t>【様式2-1】</t>
    <phoneticPr fontId="5"/>
  </si>
  <si>
    <t>男子申込書（県全体）</t>
    <rPh sb="0" eb="2">
      <t>ダンシ</t>
    </rPh>
    <rPh sb="6" eb="9">
      <t>ケンゼンタイ</t>
    </rPh>
    <phoneticPr fontId="5"/>
  </si>
  <si>
    <t>様式1-1より作成し、北信越No.をつける
登録時期による県ナンバーの離れに注意する。
所属ごとにまとめる。</t>
    <rPh sb="0" eb="2">
      <t>ヨウシキ</t>
    </rPh>
    <rPh sb="7" eb="9">
      <t>サクセイ</t>
    </rPh>
    <rPh sb="11" eb="14">
      <t>ホクシンエツ</t>
    </rPh>
    <rPh sb="22" eb="24">
      <t>トウロク</t>
    </rPh>
    <rPh sb="24" eb="26">
      <t>ジキ</t>
    </rPh>
    <rPh sb="29" eb="30">
      <t>ケン</t>
    </rPh>
    <rPh sb="35" eb="36">
      <t>ハナ</t>
    </rPh>
    <rPh sb="38" eb="40">
      <t>チュウイ</t>
    </rPh>
    <rPh sb="44" eb="46">
      <t>ショゾク</t>
    </rPh>
    <phoneticPr fontId="5"/>
  </si>
  <si>
    <t>②</t>
    <phoneticPr fontId="5"/>
  </si>
  <si>
    <t>【様式2-2】</t>
    <phoneticPr fontId="5"/>
  </si>
  <si>
    <t>女子申込書（県全体）</t>
    <rPh sb="0" eb="2">
      <t>ジョシ</t>
    </rPh>
    <rPh sb="2" eb="5">
      <t>モウシコミショ</t>
    </rPh>
    <rPh sb="6" eb="9">
      <t>ケンゼンタイ</t>
    </rPh>
    <phoneticPr fontId="5"/>
  </si>
  <si>
    <t>様式1-2より作成し、北信越No.をつける
登録時期による県ナンバーの離れに注意する。
所属ごとにまとめる。</t>
    <rPh sb="0" eb="2">
      <t>ヨウシキ</t>
    </rPh>
    <rPh sb="7" eb="9">
      <t>サクセイ</t>
    </rPh>
    <rPh sb="11" eb="14">
      <t>ホクシンエツ</t>
    </rPh>
    <rPh sb="22" eb="24">
      <t>トウロク</t>
    </rPh>
    <rPh sb="24" eb="26">
      <t>ジキ</t>
    </rPh>
    <rPh sb="29" eb="30">
      <t>ケン</t>
    </rPh>
    <rPh sb="35" eb="36">
      <t>ハナ</t>
    </rPh>
    <rPh sb="38" eb="40">
      <t>チュウイ</t>
    </rPh>
    <rPh sb="44" eb="46">
      <t>ショゾク</t>
    </rPh>
    <phoneticPr fontId="5"/>
  </si>
  <si>
    <t>③</t>
    <phoneticPr fontId="5"/>
  </si>
  <si>
    <t>【様式3】</t>
    <phoneticPr fontId="5"/>
  </si>
  <si>
    <t>参加する団体・個人の参加種目、参加料確認用</t>
    <rPh sb="0" eb="2">
      <t>サンカ</t>
    </rPh>
    <rPh sb="4" eb="6">
      <t>ダンタイ</t>
    </rPh>
    <rPh sb="7" eb="9">
      <t>コジン</t>
    </rPh>
    <rPh sb="10" eb="12">
      <t>サンカ</t>
    </rPh>
    <rPh sb="12" eb="14">
      <t>シュモク</t>
    </rPh>
    <rPh sb="15" eb="18">
      <t>サンカリョウ</t>
    </rPh>
    <rPh sb="18" eb="21">
      <t>カクニンヨウ</t>
    </rPh>
    <phoneticPr fontId="5"/>
  </si>
  <si>
    <t>④</t>
    <phoneticPr fontId="5"/>
  </si>
  <si>
    <t>【様式4】</t>
  </si>
  <si>
    <t>振込明細書</t>
    <rPh sb="0" eb="2">
      <t>フリコミ</t>
    </rPh>
    <rPh sb="2" eb="5">
      <t>メイサイショ</t>
    </rPh>
    <phoneticPr fontId="5"/>
  </si>
  <si>
    <t>県全体の参加種目数、参加料確認用</t>
    <rPh sb="0" eb="1">
      <t>ケン</t>
    </rPh>
    <rPh sb="1" eb="3">
      <t>ゼンタイ</t>
    </rPh>
    <rPh sb="4" eb="6">
      <t>サンカ</t>
    </rPh>
    <rPh sb="6" eb="8">
      <t>シュモク</t>
    </rPh>
    <rPh sb="8" eb="9">
      <t>スウ</t>
    </rPh>
    <rPh sb="10" eb="13">
      <t>サンカリョウ</t>
    </rPh>
    <rPh sb="13" eb="16">
      <t>カクニンヨウ</t>
    </rPh>
    <phoneticPr fontId="5"/>
  </si>
  <si>
    <t>宿泊要項・宿泊申込書</t>
    <phoneticPr fontId="5"/>
  </si>
  <si>
    <t>旅行業者へ直接申し込みお願いします</t>
  </si>
  <si>
    <t>富山県</t>
    <rPh sb="0" eb="2">
      <t>トヤマ</t>
    </rPh>
    <rPh sb="2" eb="3">
      <t>ケン</t>
    </rPh>
    <phoneticPr fontId="5"/>
  </si>
  <si>
    <t>１～２００</t>
    <phoneticPr fontId="5"/>
  </si>
  <si>
    <t>２０１～４００</t>
    <phoneticPr fontId="5"/>
  </si>
  <si>
    <t>４０１～６００</t>
    <phoneticPr fontId="5"/>
  </si>
  <si>
    <t>６０１～８００</t>
    <phoneticPr fontId="5"/>
  </si>
  <si>
    <t>（３）　申込み</t>
    <phoneticPr fontId="5"/>
  </si>
  <si>
    <t>下記のことを完了することで申込を受け付けます。</t>
  </si>
  <si>
    <t>①【様式２】、【様式３】、【様式３】、【様式４】を作成し、データを下記まで送信する。</t>
    <rPh sb="8" eb="10">
      <t>ヨウシキ</t>
    </rPh>
    <rPh sb="14" eb="16">
      <t>ヨウシキ</t>
    </rPh>
    <rPh sb="20" eb="22">
      <t>ヨウシキ</t>
    </rPh>
    <rPh sb="25" eb="27">
      <t>サクセイ</t>
    </rPh>
    <rPh sb="33" eb="35">
      <t>カキ</t>
    </rPh>
    <rPh sb="37" eb="39">
      <t>ソウシン</t>
    </rPh>
    <phoneticPr fontId="5"/>
  </si>
  <si>
    <t>②　参加料を取りまとめ、下記の振込先に振り込む。</t>
    <rPh sb="6" eb="7">
      <t>ト</t>
    </rPh>
    <rPh sb="12" eb="14">
      <t>カキ</t>
    </rPh>
    <rPh sb="15" eb="17">
      <t>フリコミ</t>
    </rPh>
    <rPh sb="17" eb="18">
      <t>サキ</t>
    </rPh>
    <phoneticPr fontId="5"/>
  </si>
  <si>
    <t>２　書類及びデータ提出先について</t>
    <phoneticPr fontId="5"/>
  </si>
  <si>
    <t>＜送信データ＞</t>
  </si>
  <si>
    <t>　　提出期日の厳守をお願いします。</t>
    <rPh sb="2" eb="4">
      <t>テイシュツ</t>
    </rPh>
    <rPh sb="4" eb="6">
      <t>キジツ</t>
    </rPh>
    <phoneticPr fontId="5"/>
  </si>
  <si>
    <t>　　</t>
    <phoneticPr fontId="5"/>
  </si>
  <si>
    <t>３　振込先について</t>
    <phoneticPr fontId="5"/>
  </si>
  <si>
    <t>【エントリーに関する問い合わせ先】</t>
  </si>
  <si>
    <t>E-mail：</t>
    <phoneticPr fontId="5"/>
  </si>
  <si>
    <t>※お願い　要項を確認の上、書類は事務局へ郵送又は持参願います。FAXは不可とします。</t>
  </si>
  <si>
    <t>事務局</t>
    <rPh sb="0" eb="3">
      <t>ジムキョク</t>
    </rPh>
    <phoneticPr fontId="5"/>
  </si>
  <si>
    <t>※これは選手に配布となりますので、各県用に書き換えてください</t>
    <rPh sb="4" eb="6">
      <t>センシュ</t>
    </rPh>
    <rPh sb="7" eb="9">
      <t>ハイフ</t>
    </rPh>
    <rPh sb="17" eb="19">
      <t>カクケン</t>
    </rPh>
    <rPh sb="19" eb="20">
      <t>ヨウ</t>
    </rPh>
    <rPh sb="21" eb="22">
      <t>カ</t>
    </rPh>
    <rPh sb="23" eb="24">
      <t>カ</t>
    </rPh>
    <phoneticPr fontId="5"/>
  </si>
  <si>
    <t>※各県用に方法を記述してください</t>
    <rPh sb="1" eb="3">
      <t>カクケン</t>
    </rPh>
    <rPh sb="3" eb="4">
      <t>ヨウ</t>
    </rPh>
    <rPh sb="5" eb="7">
      <t>ホウホウ</t>
    </rPh>
    <rPh sb="8" eb="10">
      <t>キジュツ</t>
    </rPh>
    <phoneticPr fontId="5"/>
  </si>
  <si>
    <t>※各県用に書き換えてください</t>
    <rPh sb="1" eb="3">
      <t>カクケン</t>
    </rPh>
    <rPh sb="3" eb="4">
      <t>ヨウ</t>
    </rPh>
    <rPh sb="5" eb="6">
      <t>カ</t>
    </rPh>
    <rPh sb="7" eb="8">
      <t>カ</t>
    </rPh>
    <phoneticPr fontId="5"/>
  </si>
  <si>
    <t>申込みについて（選手必読）</t>
    <rPh sb="8" eb="10">
      <t>センシュ</t>
    </rPh>
    <phoneticPr fontId="5"/>
  </si>
  <si>
    <t>申込要領について詳細記述　（本書）</t>
  </si>
  <si>
    <t>各団体（個人）申込書記入例（必読）</t>
    <rPh sb="14" eb="16">
      <t>ヒツドク</t>
    </rPh>
    <phoneticPr fontId="5"/>
  </si>
  <si>
    <t>①</t>
  </si>
  <si>
    <t>②</t>
  </si>
  <si>
    <t>③</t>
  </si>
  <si>
    <t>２　申込用紙（【様式1-1】、【様式1-2】）の作成と提出方法</t>
    <rPh sb="2" eb="4">
      <t>モウシコミ</t>
    </rPh>
    <rPh sb="4" eb="6">
      <t>ヨウシ</t>
    </rPh>
    <rPh sb="8" eb="10">
      <t>ヨウシキ</t>
    </rPh>
    <rPh sb="16" eb="18">
      <t>ヨウシキ</t>
    </rPh>
    <rPh sb="24" eb="26">
      <t>サクセイ</t>
    </rPh>
    <rPh sb="27" eb="29">
      <t>テイシュツ</t>
    </rPh>
    <rPh sb="29" eb="31">
      <t>ホウホウ</t>
    </rPh>
    <phoneticPr fontId="5"/>
  </si>
  <si>
    <t>（１）　作成者</t>
    <rPh sb="4" eb="7">
      <t>サクセイシャ</t>
    </rPh>
    <phoneticPr fontId="5"/>
  </si>
  <si>
    <t>団体の場合：団体の代表者</t>
    <rPh sb="0" eb="2">
      <t>ダンタイ</t>
    </rPh>
    <rPh sb="3" eb="5">
      <t>バアイ</t>
    </rPh>
    <rPh sb="6" eb="8">
      <t>ダンタイ</t>
    </rPh>
    <rPh sb="9" eb="12">
      <t>ダイヒョウシャ</t>
    </rPh>
    <phoneticPr fontId="5"/>
  </si>
  <si>
    <t>個人の場合：選手本人</t>
    <rPh sb="0" eb="2">
      <t>コジン</t>
    </rPh>
    <rPh sb="3" eb="5">
      <t>バアイ</t>
    </rPh>
    <rPh sb="6" eb="8">
      <t>センシュ</t>
    </rPh>
    <rPh sb="8" eb="10">
      <t>ホンニン</t>
    </rPh>
    <phoneticPr fontId="5"/>
  </si>
  <si>
    <t>（２）　入力</t>
    <rPh sb="4" eb="6">
      <t>ニュウリョク</t>
    </rPh>
    <phoneticPr fontId="5"/>
  </si>
  <si>
    <t>「各団体（個人）申込書記入例」に従って入力する。</t>
    <rPh sb="1" eb="4">
      <t>カクダンタイ</t>
    </rPh>
    <rPh sb="5" eb="7">
      <t>コジン</t>
    </rPh>
    <rPh sb="8" eb="11">
      <t>モウシコミショ</t>
    </rPh>
    <rPh sb="11" eb="13">
      <t>キニュウ</t>
    </rPh>
    <rPh sb="13" eb="14">
      <t>レイ</t>
    </rPh>
    <rPh sb="16" eb="17">
      <t>シタガ</t>
    </rPh>
    <rPh sb="19" eb="21">
      <t>ニュウリョク</t>
    </rPh>
    <phoneticPr fontId="5"/>
  </si>
  <si>
    <t>※　氏名等は、そのままプログラムに反映されます。</t>
    <rPh sb="2" eb="4">
      <t>シメイ</t>
    </rPh>
    <rPh sb="4" eb="5">
      <t>ナド</t>
    </rPh>
    <rPh sb="17" eb="19">
      <t>ハンエイ</t>
    </rPh>
    <phoneticPr fontId="5"/>
  </si>
  <si>
    <t>（３）　ファイル名の変換</t>
    <rPh sb="8" eb="9">
      <t>メイ</t>
    </rPh>
    <rPh sb="10" eb="12">
      <t>ヘンカン</t>
    </rPh>
    <phoneticPr fontId="5"/>
  </si>
  <si>
    <t>ファイル名は下記のように変えて下さい。</t>
    <rPh sb="4" eb="5">
      <t>メイ</t>
    </rPh>
    <rPh sb="6" eb="8">
      <t>カキ</t>
    </rPh>
    <rPh sb="12" eb="13">
      <t>カ</t>
    </rPh>
    <rPh sb="15" eb="16">
      <t>クダ</t>
    </rPh>
    <phoneticPr fontId="5"/>
  </si>
  <si>
    <t>（４）　申込み</t>
    <rPh sb="4" eb="6">
      <t>モウシコミ</t>
    </rPh>
    <phoneticPr fontId="5"/>
  </si>
  <si>
    <t>下記のことを完了することで申込を受け付けます。</t>
    <rPh sb="0" eb="2">
      <t>カキ</t>
    </rPh>
    <rPh sb="6" eb="8">
      <t>カンリョウ</t>
    </rPh>
    <rPh sb="13" eb="15">
      <t>モウシコミ</t>
    </rPh>
    <rPh sb="16" eb="17">
      <t>ウ</t>
    </rPh>
    <rPh sb="18" eb="19">
      <t>ツ</t>
    </rPh>
    <phoneticPr fontId="5"/>
  </si>
  <si>
    <t>①　各団体(個人)申込書【様式１】をメールに貼付して送付する。　</t>
    <rPh sb="13" eb="15">
      <t>ヨウシキ</t>
    </rPh>
    <rPh sb="22" eb="24">
      <t>テンプ</t>
    </rPh>
    <rPh sb="26" eb="28">
      <t>ソウフ</t>
    </rPh>
    <phoneticPr fontId="5"/>
  </si>
  <si>
    <t>◆　上記２については、申込み団体、個人の作成上の注意事項です。要項の申込み方法にも記載しています。</t>
  </si>
  <si>
    <t>３　書類及びデータ提出先について</t>
  </si>
  <si>
    <t>４　振込先について</t>
  </si>
  <si>
    <t>【様式２-1】</t>
    <rPh sb="1" eb="3">
      <t>ヨウシキ</t>
    </rPh>
    <phoneticPr fontId="5"/>
  </si>
  <si>
    <t>県別　参加申込一覧表（　男子　）</t>
    <rPh sb="0" eb="1">
      <t>ケン</t>
    </rPh>
    <rPh sb="1" eb="2">
      <t>ベツ</t>
    </rPh>
    <rPh sb="3" eb="5">
      <t>サンカ</t>
    </rPh>
    <rPh sb="5" eb="7">
      <t>モウシコミ</t>
    </rPh>
    <rPh sb="7" eb="10">
      <t>イチランヒョウ</t>
    </rPh>
    <rPh sb="12" eb="14">
      <t>ダンシ</t>
    </rPh>
    <phoneticPr fontId="5"/>
  </si>
  <si>
    <t>１．ナンバーの北欄には、各県で割り振られたナンバーを記載する。</t>
    <rPh sb="7" eb="8">
      <t>ホク</t>
    </rPh>
    <rPh sb="8" eb="9">
      <t>ラン</t>
    </rPh>
    <rPh sb="12" eb="14">
      <t>カクケン</t>
    </rPh>
    <rPh sb="15" eb="16">
      <t>ワ</t>
    </rPh>
    <rPh sb="17" eb="18">
      <t>フ</t>
    </rPh>
    <rPh sb="26" eb="28">
      <t>キサイ</t>
    </rPh>
    <phoneticPr fontId="5"/>
  </si>
  <si>
    <t>※　ナンバーにダブリが無いようにご注意ください。</t>
    <rPh sb="11" eb="12">
      <t>ナ</t>
    </rPh>
    <rPh sb="17" eb="19">
      <t>チュウイ</t>
    </rPh>
    <phoneticPr fontId="5"/>
  </si>
  <si>
    <t>２．不足する場合は、行を挿入してください。</t>
    <rPh sb="2" eb="4">
      <t>フソク</t>
    </rPh>
    <rPh sb="6" eb="8">
      <t>バアイ</t>
    </rPh>
    <rPh sb="10" eb="11">
      <t>ギョウ</t>
    </rPh>
    <rPh sb="12" eb="14">
      <t>ソウニュウ</t>
    </rPh>
    <phoneticPr fontId="5"/>
  </si>
  <si>
    <t>３．個人情報保護について</t>
    <rPh sb="2" eb="4">
      <t>コジン</t>
    </rPh>
    <rPh sb="4" eb="6">
      <t>ジョウホウ</t>
    </rPh>
    <rPh sb="6" eb="8">
      <t>ホゴ</t>
    </rPh>
    <phoneticPr fontId="5"/>
  </si>
  <si>
    <t>その他、外部への情報供与は一切行いません。</t>
    <rPh sb="2" eb="3">
      <t>タ</t>
    </rPh>
    <rPh sb="4" eb="6">
      <t>ガイブ</t>
    </rPh>
    <rPh sb="8" eb="10">
      <t>ジョウホウ</t>
    </rPh>
    <rPh sb="10" eb="12">
      <t>キョウヨ</t>
    </rPh>
    <rPh sb="13" eb="15">
      <t>イッサイ</t>
    </rPh>
    <rPh sb="15" eb="16">
      <t>オコナ</t>
    </rPh>
    <phoneticPr fontId="5"/>
  </si>
  <si>
    <t>　所属団体　</t>
    <rPh sb="1" eb="3">
      <t>ショゾク</t>
    </rPh>
    <rPh sb="3" eb="5">
      <t>ダンタイ</t>
    </rPh>
    <phoneticPr fontId="5"/>
  </si>
  <si>
    <t>陸上競技協会</t>
    <rPh sb="0" eb="2">
      <t>リクジョウ</t>
    </rPh>
    <rPh sb="2" eb="4">
      <t>キョウギ</t>
    </rPh>
    <rPh sb="4" eb="6">
      <t>キョウカイ</t>
    </rPh>
    <phoneticPr fontId="5"/>
  </si>
  <si>
    <t>生年月日</t>
    <rPh sb="0" eb="2">
      <t>セイネン</t>
    </rPh>
    <rPh sb="2" eb="4">
      <t>ガッピ</t>
    </rPh>
    <phoneticPr fontId="5"/>
  </si>
  <si>
    <t>各県予選会決勝の記録 ・順位or 参加資格記録</t>
    <rPh sb="0" eb="2">
      <t>カクケン</t>
    </rPh>
    <rPh sb="2" eb="5">
      <t>ヨセンカイ</t>
    </rPh>
    <rPh sb="5" eb="7">
      <t>ケッショウ</t>
    </rPh>
    <rPh sb="8" eb="10">
      <t>キロク</t>
    </rPh>
    <rPh sb="12" eb="14">
      <t>ジュンイ</t>
    </rPh>
    <rPh sb="17" eb="19">
      <t>サンカ</t>
    </rPh>
    <rPh sb="19" eb="21">
      <t>シカク</t>
    </rPh>
    <rPh sb="21" eb="23">
      <t>キロク</t>
    </rPh>
    <phoneticPr fontId="5"/>
  </si>
  <si>
    <t>西暦8桁の数字</t>
    <rPh sb="0" eb="2">
      <t>セイレキ</t>
    </rPh>
    <rPh sb="3" eb="4">
      <t>ケタ</t>
    </rPh>
    <rPh sb="5" eb="7">
      <t>スウジ</t>
    </rPh>
    <phoneticPr fontId="5"/>
  </si>
  <si>
    <t>年、月</t>
    <rPh sb="0" eb="1">
      <t>ネン</t>
    </rPh>
    <rPh sb="2" eb="3">
      <t>ツキ</t>
    </rPh>
    <phoneticPr fontId="5"/>
  </si>
  <si>
    <t>県別　参加申込一覧表（　女子　）</t>
    <rPh sb="0" eb="1">
      <t>ケン</t>
    </rPh>
    <rPh sb="1" eb="2">
      <t>ベツ</t>
    </rPh>
    <rPh sb="3" eb="5">
      <t>サンカ</t>
    </rPh>
    <rPh sb="5" eb="7">
      <t>モウシコミ</t>
    </rPh>
    <rPh sb="7" eb="10">
      <t>イチランヒョウ</t>
    </rPh>
    <rPh sb="12" eb="14">
      <t>ジョシ</t>
    </rPh>
    <phoneticPr fontId="5"/>
  </si>
  <si>
    <t>所属</t>
    <rPh sb="0" eb="2">
      <t>ショゾク</t>
    </rPh>
    <phoneticPr fontId="5"/>
  </si>
  <si>
    <t>備考</t>
    <rPh sb="0" eb="2">
      <t>ビコウ</t>
    </rPh>
    <phoneticPr fontId="5"/>
  </si>
  <si>
    <t>　※注意⑴　会場への配達は大会前日までに行うこと。</t>
    <phoneticPr fontId="5"/>
  </si>
  <si>
    <t>　※注意⑵　会場からの返送は斡旋していないので各自の責任において運送会社等を手配すること。</t>
    <phoneticPr fontId="5"/>
  </si>
  <si>
    <t>　　　ただし、８月以降に開催できなくなった場合の参加料返金については北陸陸上競技協会で協議することとする。</t>
    <phoneticPr fontId="5"/>
  </si>
  <si>
    <t>西暦8桁</t>
    <rPh sb="0" eb="2">
      <t>セイレキ</t>
    </rPh>
    <rPh sb="3" eb="4">
      <t>ケタ</t>
    </rPh>
    <phoneticPr fontId="5"/>
  </si>
  <si>
    <t>第６８回北陸地域陸上競技選手権大会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</si>
  <si>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新潟</t>
    <rPh sb="0" eb="2">
      <t>ニイガタ</t>
    </rPh>
    <phoneticPr fontId="5"/>
  </si>
  <si>
    <t>一般財団法人新潟陸上競技協会</t>
    <rPh sb="0" eb="14">
      <t>イッパンザイダンホウジンニイガタリクジョウキョウギキョウカイ</t>
    </rPh>
    <phoneticPr fontId="5"/>
  </si>
  <si>
    <t>２０２４年８月２４日（土）９時００分：競技開始　　２５日（日）９時００分：競技開始</t>
    <rPh sb="4" eb="5">
      <t>ネン</t>
    </rPh>
    <rPh sb="6" eb="7">
      <t>ガツ</t>
    </rPh>
    <rPh sb="9" eb="10">
      <t>ニチ</t>
    </rPh>
    <rPh sb="11" eb="12">
      <t>ド</t>
    </rPh>
    <rPh sb="14" eb="15">
      <t>ジ</t>
    </rPh>
    <rPh sb="17" eb="18">
      <t>プン</t>
    </rPh>
    <rPh sb="19" eb="23">
      <t>キョウギカイシ</t>
    </rPh>
    <rPh sb="27" eb="28">
      <t>ニチ</t>
    </rPh>
    <rPh sb="29" eb="30">
      <t>ニチ</t>
    </rPh>
    <rPh sb="32" eb="33">
      <t>ジ</t>
    </rPh>
    <rPh sb="35" eb="36">
      <t>フン</t>
    </rPh>
    <rPh sb="37" eb="41">
      <t>キョウギカイシ</t>
    </rPh>
    <phoneticPr fontId="5"/>
  </si>
  <si>
    <t>（１）２０２４年度に行われた各県予選会で、８位までに入賞した競技者</t>
    <rPh sb="7" eb="9">
      <t>ネンド</t>
    </rPh>
    <rPh sb="10" eb="11">
      <t>オコナ</t>
    </rPh>
    <rPh sb="14" eb="16">
      <t>カクケン</t>
    </rPh>
    <rPh sb="16" eb="19">
      <t>ヨセンカイ</t>
    </rPh>
    <rPh sb="22" eb="23">
      <t>イ</t>
    </rPh>
    <rPh sb="26" eb="28">
      <t>ニュウショウ</t>
    </rPh>
    <rPh sb="30" eb="33">
      <t>キョウギシャ</t>
    </rPh>
    <phoneticPr fontId="5"/>
  </si>
  <si>
    <r>
      <t>　　①　</t>
    </r>
    <r>
      <rPr>
        <u/>
        <sz val="11"/>
        <color theme="1"/>
        <rFont val="BIZ UD明朝 Medium"/>
        <family val="1"/>
        <charset val="128"/>
      </rPr>
      <t>メールまたはメディア</t>
    </r>
    <r>
      <rPr>
        <sz val="11"/>
        <color theme="1"/>
        <rFont val="BIZ UD明朝 Medium"/>
        <family val="1"/>
        <charset val="128"/>
      </rPr>
      <t>で所属陸協に</t>
    </r>
    <r>
      <rPr>
        <u/>
        <sz val="11"/>
        <color theme="1"/>
        <rFont val="BIZ UD明朝 Medium"/>
        <family val="1"/>
        <charset val="128"/>
      </rPr>
      <t>データ(上記エクセルデータ)</t>
    </r>
    <r>
      <rPr>
        <sz val="11"/>
        <color theme="1"/>
        <rFont val="BIZ UD明朝 Medium"/>
        <family val="1"/>
        <charset val="128"/>
      </rPr>
      <t>を送る。</t>
    </r>
    <rPh sb="15" eb="17">
      <t>ショゾク</t>
    </rPh>
    <rPh sb="17" eb="18">
      <t>リク</t>
    </rPh>
    <rPh sb="18" eb="19">
      <t>キョウ</t>
    </rPh>
    <rPh sb="24" eb="26">
      <t>ジョウキ</t>
    </rPh>
    <rPh sb="35" eb="36">
      <t>オク</t>
    </rPh>
    <phoneticPr fontId="5"/>
  </si>
  <si>
    <t>　　　本大会の成績による第109回日本選手権の参加資格取得については、第109回日本選手権要項に準ずる。</t>
    <phoneticPr fontId="5"/>
  </si>
  <si>
    <t>　　　詳細については、2024年12月以降（予定）に日本陸連HPにて公表する。</t>
    <phoneticPr fontId="5"/>
  </si>
  <si>
    <t>　　　競技に使用することができるシューズについては日本陸連のHPで確認すること。</t>
    <rPh sb="3" eb="5">
      <t>キョウギ</t>
    </rPh>
    <rPh sb="6" eb="8">
      <t>シヨウ</t>
    </rPh>
    <rPh sb="25" eb="27">
      <t>ニホン</t>
    </rPh>
    <rPh sb="27" eb="29">
      <t>リクレン</t>
    </rPh>
    <rPh sb="33" eb="35">
      <t>カクニン</t>
    </rPh>
    <phoneticPr fontId="7"/>
  </si>
  <si>
    <r>
      <t>　　　　　　　　　　　　　　　　ﾌﾘｶﾞﾅについて、半角ｶﾀｶﾅ、ｱﾙﾌｧﾍﾞｯﾄともに</t>
    </r>
    <r>
      <rPr>
        <u/>
        <sz val="12"/>
        <color rgb="FF3333FF"/>
        <rFont val="BIZ UDP明朝 Medium"/>
        <family val="1"/>
        <charset val="128"/>
      </rPr>
      <t>半角文字</t>
    </r>
    <r>
      <rPr>
        <sz val="12"/>
        <color rgb="FF3333FF"/>
        <rFont val="BIZ UDP明朝 Medium"/>
        <family val="1"/>
        <charset val="128"/>
      </rPr>
      <t>で入力し、</t>
    </r>
    <r>
      <rPr>
        <u/>
        <sz val="12"/>
        <color rgb="FF3333FF"/>
        <rFont val="BIZ UDP明朝 Medium"/>
        <family val="1"/>
        <charset val="128"/>
      </rPr>
      <t>姓名の間は半角文字1つ分のスペースを入力</t>
    </r>
    <r>
      <rPr>
        <sz val="12"/>
        <color rgb="FF3333FF"/>
        <rFont val="BIZ UDP明朝 Medium"/>
        <family val="1"/>
        <charset val="128"/>
      </rPr>
      <t>。</t>
    </r>
    <rPh sb="26" eb="28">
      <t>ハンカク</t>
    </rPh>
    <rPh sb="71" eb="73">
      <t>ニュウリョク</t>
    </rPh>
    <phoneticPr fontId="5"/>
  </si>
  <si>
    <r>
      <t>　　　　　　　　　　　　　　　　数字は半角で記入。生年月日の欄は</t>
    </r>
    <r>
      <rPr>
        <u/>
        <sz val="12"/>
        <color rgb="FF3333FF"/>
        <rFont val="BIZ UDP明朝 Medium"/>
        <family val="1"/>
        <charset val="128"/>
      </rPr>
      <t>西暦8桁</t>
    </r>
    <r>
      <rPr>
        <sz val="12"/>
        <color rgb="FF3333FF"/>
        <rFont val="BIZ UDP明朝 Medium"/>
        <family val="1"/>
        <charset val="128"/>
      </rPr>
      <t>を記入すること。</t>
    </r>
    <rPh sb="30" eb="31">
      <t>ラン</t>
    </rPh>
    <phoneticPr fontId="5"/>
  </si>
  <si>
    <t>新潟AC</t>
    <rPh sb="0" eb="2">
      <t>ニイガタ</t>
    </rPh>
    <phoneticPr fontId="5"/>
  </si>
  <si>
    <t>新潟 一郎</t>
  </si>
  <si>
    <t>新潟県選手権</t>
    <phoneticPr fontId="5"/>
  </si>
  <si>
    <t>長岡 浩司</t>
  </si>
  <si>
    <t>高田 高志</t>
  </si>
  <si>
    <t>三条 哲男</t>
  </si>
  <si>
    <t>佐渡 ルーカス</t>
    <rPh sb="0" eb="2">
      <t>サド</t>
    </rPh>
    <phoneticPr fontId="5"/>
  </si>
  <si>
    <t>ﾆｲｶﾞﾀ ｲﾁﾛｳ</t>
  </si>
  <si>
    <t>ﾀｶﾀﾞ ﾀｶｼ</t>
  </si>
  <si>
    <t>ﾅｶﾞｵｶ ｺｳｼﾞ</t>
  </si>
  <si>
    <t>ｻﾝｼﾞｮｳ ﾃﾂｵ</t>
  </si>
  <si>
    <t>ｻﾜﾀﾘ ﾙｰｶｽ</t>
    <phoneticPr fontId="5"/>
  </si>
  <si>
    <t>NIIGATA Ichiro</t>
  </si>
  <si>
    <t>TAKADA Takashi</t>
  </si>
  <si>
    <t>NAGAOKA Koji</t>
  </si>
  <si>
    <t>SANJYO Tetsuo</t>
  </si>
  <si>
    <t>SAWATARI Lucus</t>
    <phoneticPr fontId="5"/>
  </si>
  <si>
    <t>福井</t>
    <rPh sb="0" eb="2">
      <t>フクイ</t>
    </rPh>
    <phoneticPr fontId="5"/>
  </si>
  <si>
    <t>新潟県選手権</t>
    <rPh sb="0" eb="2">
      <t>ニイガタ</t>
    </rPh>
    <rPh sb="2" eb="3">
      <t>ケン</t>
    </rPh>
    <rPh sb="3" eb="6">
      <t>センシュケン</t>
    </rPh>
    <phoneticPr fontId="5"/>
  </si>
  <si>
    <t>ビッグスワン</t>
    <phoneticPr fontId="5"/>
  </si>
  <si>
    <t>一年生大会</t>
    <rPh sb="0" eb="3">
      <t>イチネンセイ</t>
    </rPh>
    <rPh sb="3" eb="5">
      <t>タイカイ</t>
    </rPh>
    <phoneticPr fontId="5"/>
  </si>
  <si>
    <t>柏崎</t>
    <rPh sb="0" eb="2">
      <t>カシワザキ</t>
    </rPh>
    <phoneticPr fontId="5"/>
  </si>
  <si>
    <t>北信越新人</t>
    <rPh sb="0" eb="3">
      <t>ホクシンエツ</t>
    </rPh>
    <rPh sb="3" eb="5">
      <t>シンジン</t>
    </rPh>
    <phoneticPr fontId="5"/>
  </si>
  <si>
    <t>長岡</t>
    <rPh sb="0" eb="2">
      <t>ナガオカ</t>
    </rPh>
    <phoneticPr fontId="5"/>
  </si>
  <si>
    <t>２．最高記録は2023/1/1 から 大会申込締切まで の最高記録を記入</t>
    <rPh sb="2" eb="4">
      <t>サイコウ</t>
    </rPh>
    <rPh sb="4" eb="6">
      <t>キロク</t>
    </rPh>
    <rPh sb="19" eb="21">
      <t>タイカイ</t>
    </rPh>
    <rPh sb="21" eb="23">
      <t>モウシコ</t>
    </rPh>
    <rPh sb="23" eb="25">
      <t>シメキリ</t>
    </rPh>
    <rPh sb="29" eb="31">
      <t>サイコウ</t>
    </rPh>
    <rPh sb="31" eb="33">
      <t>キロク</t>
    </rPh>
    <rPh sb="34" eb="36">
      <t>キニュウ</t>
    </rPh>
    <phoneticPr fontId="5"/>
  </si>
  <si>
    <t>第６8回北陸地域陸上競技選手権大会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</si>
  <si>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5"/>
  </si>
  <si>
    <t>国籍</t>
    <rPh sb="0" eb="2">
      <t>コクセキ</t>
    </rPh>
    <phoneticPr fontId="5"/>
  </si>
  <si>
    <t>第68回北陸地域陸上競技選手権大会</t>
    <phoneticPr fontId="5"/>
  </si>
  <si>
    <t>種目×３，０００円</t>
    <phoneticPr fontId="5"/>
  </si>
  <si>
    <t>種目×２，０００円</t>
    <phoneticPr fontId="5"/>
  </si>
  <si>
    <t>種目×１，５００円</t>
    <phoneticPr fontId="5"/>
  </si>
  <si>
    <t>種目×４，０００円</t>
    <phoneticPr fontId="5"/>
  </si>
  <si>
    <t xml:space="preserve">TEL025-257-7636　FAX025-257-7691 </t>
    <phoneticPr fontId="5"/>
  </si>
  <si>
    <t>普通預金　口座番号1385230 口座名　北陸陸上競技協会 代表 大橋 誠五</t>
    <phoneticPr fontId="5"/>
  </si>
  <si>
    <t>第68回北陸陸上競技選手権大会の申込要領</t>
    <phoneticPr fontId="5"/>
  </si>
  <si>
    <t>　　　　　　　　　　　　　　　　　　　　　　　　　　　　　　　　専務理事　山田　学</t>
    <rPh sb="37" eb="39">
      <t>ヤマダ</t>
    </rPh>
    <rPh sb="40" eb="41">
      <t>マナ</t>
    </rPh>
    <phoneticPr fontId="5"/>
  </si>
  <si>
    <t>（１）　ファイル名　：　「2024北陸選手権申込み（○○県）」　</t>
    <rPh sb="22" eb="24">
      <t>モウシコ</t>
    </rPh>
    <phoneticPr fontId="5"/>
  </si>
  <si>
    <t>2024北陸選手権　No．割り振り</t>
    <rPh sb="4" eb="6">
      <t>ホクリク</t>
    </rPh>
    <rPh sb="6" eb="9">
      <t>センシュケン</t>
    </rPh>
    <rPh sb="13" eb="14">
      <t>ワ</t>
    </rPh>
    <rPh sb="15" eb="16">
      <t>フ</t>
    </rPh>
    <phoneticPr fontId="5"/>
  </si>
  <si>
    <t>石川県</t>
    <rPh sb="0" eb="2">
      <t>イシカワ</t>
    </rPh>
    <rPh sb="2" eb="3">
      <t>ケン</t>
    </rPh>
    <phoneticPr fontId="5"/>
  </si>
  <si>
    <t>福井県</t>
    <rPh sb="0" eb="2">
      <t>フクイ</t>
    </rPh>
    <rPh sb="2" eb="3">
      <t>ケン</t>
    </rPh>
    <phoneticPr fontId="5"/>
  </si>
  <si>
    <t>新潟県</t>
    <rPh sb="0" eb="2">
      <t>ニイガタ</t>
    </rPh>
    <rPh sb="2" eb="3">
      <t>ケン</t>
    </rPh>
    <phoneticPr fontId="5"/>
  </si>
  <si>
    <t>＜提出書類＞　</t>
    <phoneticPr fontId="5"/>
  </si>
  <si>
    <t>〒950-0933 新潟県新潟市中央区清五郎67-12　デンカビッグスワン内</t>
    <phoneticPr fontId="5"/>
  </si>
  <si>
    <t>E-mail：nrkk@guitar.ocn.ne.jp</t>
    <phoneticPr fontId="5"/>
  </si>
  <si>
    <t>※　メール送付と申込書郵送は、７月３１日（水）１６：００　必着とします。</t>
    <rPh sb="21" eb="22">
      <t>スイ</t>
    </rPh>
    <phoneticPr fontId="5"/>
  </si>
  <si>
    <t>大会概要を示すもの
各県で必要事項を記載してください</t>
    <rPh sb="10" eb="12">
      <t>カクケン</t>
    </rPh>
    <rPh sb="13" eb="15">
      <t>ヒツヨウ</t>
    </rPh>
    <rPh sb="15" eb="17">
      <t>ジコウ</t>
    </rPh>
    <rPh sb="18" eb="20">
      <t>キサイ</t>
    </rPh>
    <phoneticPr fontId="5"/>
  </si>
  <si>
    <t>iwasakiyu_001126@yahoo.co.jp</t>
    <phoneticPr fontId="5"/>
  </si>
  <si>
    <t>※新潟の入力例になっています。</t>
    <rPh sb="1" eb="3">
      <t>ニイガタ</t>
    </rPh>
    <rPh sb="4" eb="6">
      <t>ニュウリョク</t>
    </rPh>
    <rPh sb="6" eb="7">
      <t>レイ</t>
    </rPh>
    <phoneticPr fontId="5"/>
  </si>
  <si>
    <t>　団体の場合：68北陸選手権（〇〇高校）←　チーム名が分かるように。</t>
    <rPh sb="1" eb="3">
      <t>ダンタイ</t>
    </rPh>
    <rPh sb="4" eb="6">
      <t>バアイ</t>
    </rPh>
    <rPh sb="17" eb="19">
      <t>コウコウ</t>
    </rPh>
    <rPh sb="25" eb="26">
      <t>メイ</t>
    </rPh>
    <rPh sb="27" eb="28">
      <t>ワ</t>
    </rPh>
    <phoneticPr fontId="5"/>
  </si>
  <si>
    <t>　個人の場合：68北陸選手権（ニイガタ　セイゴロウ）←　個人名をフルネームで。</t>
    <rPh sb="1" eb="3">
      <t>コジン</t>
    </rPh>
    <rPh sb="4" eb="6">
      <t>バアイ</t>
    </rPh>
    <rPh sb="28" eb="31">
      <t>コジンメイ</t>
    </rPh>
    <phoneticPr fontId="5"/>
  </si>
  <si>
    <t>②　各団体(個人)申込書【様式１】をプリントアウトし押印の上、郵送する。　</t>
    <rPh sb="26" eb="28">
      <t>オウイン</t>
    </rPh>
    <rPh sb="29" eb="30">
      <t>ウエ</t>
    </rPh>
    <rPh sb="31" eb="33">
      <t>ユウソウ</t>
    </rPh>
    <phoneticPr fontId="5"/>
  </si>
  <si>
    <t>③　参加料を振り込む。→　振り込み用紙を【様式１】と一緒に郵送する。</t>
    <rPh sb="2" eb="5">
      <t>サンカリョウ</t>
    </rPh>
    <rPh sb="6" eb="7">
      <t>フ</t>
    </rPh>
    <rPh sb="8" eb="9">
      <t>コ</t>
    </rPh>
    <rPh sb="13" eb="14">
      <t>フ</t>
    </rPh>
    <rPh sb="15" eb="16">
      <t>コ</t>
    </rPh>
    <rPh sb="17" eb="19">
      <t>ヨウシ</t>
    </rPh>
    <rPh sb="21" eb="23">
      <t>ヨウシキ</t>
    </rPh>
    <rPh sb="26" eb="28">
      <t>イッショ</t>
    </rPh>
    <rPh sb="29" eb="31">
      <t>ユウソウ</t>
    </rPh>
    <phoneticPr fontId="5"/>
  </si>
  <si>
    <t>＜提出書類＞　〒950-0933 新潟県新潟市中央区清五郎67-12　デンカビッグスワン内</t>
    <phoneticPr fontId="5"/>
  </si>
  <si>
    <t>＜振り込み先＞</t>
    <rPh sb="1" eb="2">
      <t>フ</t>
    </rPh>
    <rPh sb="3" eb="4">
      <t>コ</t>
    </rPh>
    <rPh sb="5" eb="6">
      <t>サキ</t>
    </rPh>
    <phoneticPr fontId="5"/>
  </si>
  <si>
    <t>　　</t>
    <phoneticPr fontId="5"/>
  </si>
  <si>
    <t>　　参加料の振込は、７月２２日（月）１５：００　までとなります。</t>
    <phoneticPr fontId="5"/>
  </si>
  <si>
    <t>普通預金　口座番号1385230 口座名　北陸陸上競技協会 代表 大橋 誠五</t>
    <phoneticPr fontId="5"/>
  </si>
  <si>
    <t>７月２２日（月）１５：００までに手続きをお願いします。（必須）</t>
    <rPh sb="6" eb="7">
      <t>ツキ</t>
    </rPh>
    <phoneticPr fontId="5"/>
  </si>
  <si>
    <t>E-mail：iwasakiyu_001126@yahoo.co.jp</t>
    <phoneticPr fontId="5"/>
  </si>
  <si>
    <t>エントリー終了後８月９日にエントリーリストを新潟陸上競技協会のHPに公開する。</t>
    <rPh sb="5" eb="8">
      <t>シュウリョウゴ</t>
    </rPh>
    <rPh sb="9" eb="10">
      <t>ガツ</t>
    </rPh>
    <rPh sb="11" eb="12">
      <t>ニチ</t>
    </rPh>
    <rPh sb="34" eb="36">
      <t>コウカイ</t>
    </rPh>
    <phoneticPr fontId="5"/>
  </si>
  <si>
    <t>エントリーリスト公開後棄権する場合は、右記の二次元コードを読み込み、</t>
    <rPh sb="8" eb="11">
      <t>コウカイゴ</t>
    </rPh>
    <rPh sb="11" eb="13">
      <t>キケン</t>
    </rPh>
    <rPh sb="15" eb="17">
      <t>バアイ</t>
    </rPh>
    <rPh sb="19" eb="21">
      <t>ウキ</t>
    </rPh>
    <rPh sb="22" eb="25">
      <t>ニジゲン</t>
    </rPh>
    <rPh sb="29" eb="30">
      <t>ヨ</t>
    </rPh>
    <rPh sb="31" eb="32">
      <t>コ</t>
    </rPh>
    <phoneticPr fontId="5"/>
  </si>
  <si>
    <t>フォームにて届け出を行うこと。（８月２３日１２：００締切）</t>
    <rPh sb="17" eb="18">
      <t>ガツ</t>
    </rPh>
    <rPh sb="20" eb="21">
      <t>ニチ</t>
    </rPh>
    <rPh sb="26" eb="28">
      <t>シメキリ</t>
    </rPh>
    <phoneticPr fontId="5"/>
  </si>
  <si>
    <t>棄権届受理後、番組編成を行い８月２３日午後に公開する。</t>
    <rPh sb="0" eb="2">
      <t>キケン</t>
    </rPh>
    <rPh sb="2" eb="3">
      <t>トドケ</t>
    </rPh>
    <rPh sb="3" eb="5">
      <t>ジュリ</t>
    </rPh>
    <rPh sb="5" eb="6">
      <t>ゴ</t>
    </rPh>
    <rPh sb="7" eb="9">
      <t>バングミ</t>
    </rPh>
    <rPh sb="9" eb="11">
      <t>ヘンセイ</t>
    </rPh>
    <rPh sb="12" eb="13">
      <t>オコナ</t>
    </rPh>
    <rPh sb="15" eb="16">
      <t>ガツ</t>
    </rPh>
    <rPh sb="18" eb="19">
      <t>ニチ</t>
    </rPh>
    <rPh sb="19" eb="21">
      <t>ゴゴ</t>
    </rPh>
    <rPh sb="22" eb="24">
      <t>コウカイ</t>
    </rPh>
    <phoneticPr fontId="5"/>
  </si>
  <si>
    <t>棄権届の提出がなく棄権した場合、各競技会への参加が制限される場合がある。</t>
    <rPh sb="0" eb="3">
      <t>キケントドケ</t>
    </rPh>
    <rPh sb="4" eb="6">
      <t>テイシュツ</t>
    </rPh>
    <rPh sb="9" eb="11">
      <t>キケン</t>
    </rPh>
    <rPh sb="13" eb="15">
      <t>バアイ</t>
    </rPh>
    <rPh sb="16" eb="17">
      <t>カク</t>
    </rPh>
    <rPh sb="17" eb="20">
      <t>キョウギカイ</t>
    </rPh>
    <rPh sb="22" eb="24">
      <t>サンカ</t>
    </rPh>
    <rPh sb="25" eb="27">
      <t>セイゲン</t>
    </rPh>
    <rPh sb="30" eb="32">
      <t>バアイ</t>
    </rPh>
    <phoneticPr fontId="5"/>
  </si>
  <si>
    <t>それ以降の棄権については番組編成に反映しないが、棄権届は必ず提出すること。</t>
    <rPh sb="24" eb="27">
      <t>キケントドケ</t>
    </rPh>
    <rPh sb="28" eb="29">
      <t>カナラ</t>
    </rPh>
    <rPh sb="30" eb="32">
      <t>テイシュツ</t>
    </rPh>
    <phoneticPr fontId="5"/>
  </si>
  <si>
    <t>ＷＡ規則および２０２４年度日本陸上競技連盟競技規則、本大会申し合わせ事項による。</t>
    <rPh sb="2" eb="4">
      <t>キソク</t>
    </rPh>
    <rPh sb="11" eb="13">
      <t>ネンド</t>
    </rPh>
    <rPh sb="13" eb="15">
      <t>ニホン</t>
    </rPh>
    <rPh sb="15" eb="17">
      <t>リクジョウ</t>
    </rPh>
    <rPh sb="17" eb="19">
      <t>キョウギ</t>
    </rPh>
    <rPh sb="19" eb="21">
      <t>レンメイ</t>
    </rPh>
    <rPh sb="21" eb="23">
      <t>キョウギ</t>
    </rPh>
    <rPh sb="23" eb="25">
      <t>キソク</t>
    </rPh>
    <rPh sb="26" eb="29">
      <t>ホンタイカイ</t>
    </rPh>
    <rPh sb="29" eb="30">
      <t>モウ</t>
    </rPh>
    <rPh sb="31" eb="32">
      <t>ア</t>
    </rPh>
    <rPh sb="34" eb="36">
      <t>ジコウ</t>
    </rPh>
    <phoneticPr fontId="5"/>
  </si>
  <si>
    <r>
      <t>　　②　①のデータ(エクセルファイル)から</t>
    </r>
    <r>
      <rPr>
        <u/>
        <sz val="11"/>
        <color theme="1"/>
        <rFont val="BIZ UD明朝 Medium"/>
        <family val="1"/>
        <charset val="128"/>
      </rPr>
      <t>一覧表を印刷して所属長印を押印したもの、個人、リレー申込書を所属陸協</t>
    </r>
    <rPh sb="21" eb="24">
      <t>イチランヒョウ</t>
    </rPh>
    <rPh sb="25" eb="27">
      <t>インサツ</t>
    </rPh>
    <rPh sb="29" eb="32">
      <t>ショゾクチョウ</t>
    </rPh>
    <rPh sb="32" eb="33">
      <t>イン</t>
    </rPh>
    <rPh sb="34" eb="36">
      <t>オウイン</t>
    </rPh>
    <rPh sb="41" eb="43">
      <t>コジン</t>
    </rPh>
    <rPh sb="47" eb="50">
      <t>モウシコミショ</t>
    </rPh>
    <rPh sb="51" eb="53">
      <t>ショゾク</t>
    </rPh>
    <rPh sb="53" eb="55">
      <t>リクキョウ</t>
    </rPh>
    <phoneticPr fontId="5"/>
  </si>
  <si>
    <t xml:space="preserve">        に申し込むこと。</t>
    <phoneticPr fontId="5"/>
  </si>
  <si>
    <t xml:space="preserve"> ②タイムレース決勝</t>
    <rPh sb="8" eb="10">
      <t>ケッショウ</t>
    </rPh>
    <phoneticPr fontId="7"/>
  </si>
  <si>
    <t>種　　目</t>
    <rPh sb="0" eb="1">
      <t>タネ</t>
    </rPh>
    <rPh sb="3" eb="4">
      <t>メ</t>
    </rPh>
    <phoneticPr fontId="7"/>
  </si>
  <si>
    <t>　    に掲載　するので確認をすること。</t>
    <phoneticPr fontId="5"/>
  </si>
  <si>
    <t>記載例を読んで、手順を必ず確認してください</t>
    <phoneticPr fontId="5"/>
  </si>
  <si>
    <t>旅行業者へ直接申し込みをお願いします</t>
    <phoneticPr fontId="5"/>
  </si>
  <si>
    <t>＜送信データ＞</t>
    <phoneticPr fontId="5"/>
  </si>
  <si>
    <t>普通預金　口座番号1385230 　口座名 北陸陸上競技協会 代表 大橋 誠五</t>
    <phoneticPr fontId="5"/>
  </si>
  <si>
    <t>※振込の際は、陸協名を明記いただきますよう宜しくお願いいたします。</t>
    <rPh sb="7" eb="9">
      <t>リッキョウ</t>
    </rPh>
    <rPh sb="9" eb="10">
      <t>メイ</t>
    </rPh>
    <rPh sb="11" eb="13">
      <t>メイキ</t>
    </rPh>
    <rPh sb="21" eb="22">
      <t>ヨロ</t>
    </rPh>
    <rPh sb="25" eb="26">
      <t>ネガ</t>
    </rPh>
    <phoneticPr fontId="5"/>
  </si>
  <si>
    <t>　　　　　　７月３１日（水）１５：００までに手続きをお願いいたします。（必須）</t>
    <rPh sb="12" eb="13">
      <t>スイ</t>
    </rPh>
    <phoneticPr fontId="5"/>
  </si>
  <si>
    <t>４　宿泊申込書については、各団体・個人で旅行業者へ申し込んでください。</t>
    <phoneticPr fontId="5"/>
  </si>
  <si>
    <t>　　間違えることのないように、日時を確認の上、手続きをしてください。</t>
    <phoneticPr fontId="5"/>
  </si>
  <si>
    <t>　　一般財団法人新潟陸上競技協会事務局　担当　岩﨑 雄一</t>
    <rPh sb="2" eb="8">
      <t>イッパンザイダンホウジン</t>
    </rPh>
    <rPh sb="8" eb="10">
      <t>ニイガタ</t>
    </rPh>
    <rPh sb="10" eb="12">
      <t>リクジョウ</t>
    </rPh>
    <rPh sb="16" eb="19">
      <t>ジムキョク</t>
    </rPh>
    <rPh sb="20" eb="22">
      <t>タントウ</t>
    </rPh>
    <rPh sb="23" eb="25">
      <t>イワサキ</t>
    </rPh>
    <rPh sb="26" eb="28">
      <t>ユウイチ</t>
    </rPh>
    <phoneticPr fontId="5"/>
  </si>
  <si>
    <t>　　　　　　　一般財団法人新潟陸上競技協会　事務局　　北陸選手権申込（朱書）</t>
    <rPh sb="7" eb="13">
      <t>イッパンザイダンホウジン</t>
    </rPh>
    <rPh sb="27" eb="29">
      <t>ホクリク</t>
    </rPh>
    <rPh sb="29" eb="32">
      <t>センシュケン</t>
    </rPh>
    <rPh sb="32" eb="34">
      <t>モウシコ</t>
    </rPh>
    <rPh sb="35" eb="37">
      <t>シュガ</t>
    </rPh>
    <phoneticPr fontId="5"/>
  </si>
  <si>
    <t>２０２４年度日本陸上競技連盟登録者で、下記に該当する競技者。但し、本連盟の登録者であっても、正式参加資格は、日本国籍を有する競技者のみとし、外国籍を有する競技者は順位の対象にならないオープン参加とする。</t>
    <rPh sb="4" eb="6">
      <t>ネンド</t>
    </rPh>
    <rPh sb="6" eb="8">
      <t>ニホン</t>
    </rPh>
    <rPh sb="8" eb="10">
      <t>リクジョウ</t>
    </rPh>
    <rPh sb="10" eb="12">
      <t>キョウギ</t>
    </rPh>
    <rPh sb="12" eb="14">
      <t>レンメイ</t>
    </rPh>
    <rPh sb="14" eb="17">
      <t>トウロクシャ</t>
    </rPh>
    <rPh sb="19" eb="21">
      <t>カキ</t>
    </rPh>
    <rPh sb="22" eb="24">
      <t>ガイトウ</t>
    </rPh>
    <rPh sb="26" eb="28">
      <t>キョウギ</t>
    </rPh>
    <rPh sb="28" eb="29">
      <t>モノ</t>
    </rPh>
    <rPh sb="30" eb="31">
      <t>タダ</t>
    </rPh>
    <rPh sb="33" eb="34">
      <t>ホン</t>
    </rPh>
    <rPh sb="34" eb="36">
      <t>レンメイ</t>
    </rPh>
    <rPh sb="37" eb="40">
      <t>トウロクシャ</t>
    </rPh>
    <rPh sb="46" eb="48">
      <t>セイシキ</t>
    </rPh>
    <rPh sb="48" eb="50">
      <t>サンカ</t>
    </rPh>
    <rPh sb="50" eb="52">
      <t>シカク</t>
    </rPh>
    <rPh sb="59" eb="60">
      <t>ユウ</t>
    </rPh>
    <rPh sb="62" eb="65">
      <t>キョウギシャ</t>
    </rPh>
    <rPh sb="70" eb="73">
      <t>ガイコクセキ</t>
    </rPh>
    <rPh sb="74" eb="75">
      <t>ユウ</t>
    </rPh>
    <rPh sb="77" eb="80">
      <t>キョウギシャ</t>
    </rPh>
    <rPh sb="81" eb="83">
      <t>ジュンイ</t>
    </rPh>
    <rPh sb="84" eb="86">
      <t>タイショウ</t>
    </rPh>
    <rPh sb="95" eb="97">
      <t>サンカ</t>
    </rPh>
    <phoneticPr fontId="5"/>
  </si>
  <si>
    <t>（２）</t>
    <phoneticPr fontId="5"/>
  </si>
  <si>
    <t>（３）アスリートビブスは主催者で作成し、会場受付で共に配布する。</t>
    <phoneticPr fontId="5"/>
  </si>
  <si>
    <t>（４）本大会は、トラック種目のラウンドについて以下のように設定するが、参加人数によって、準決勝を設定する場合もある。</t>
    <rPh sb="3" eb="6">
      <t>ホンタイカイ</t>
    </rPh>
    <rPh sb="12" eb="14">
      <t>シュモク</t>
    </rPh>
    <rPh sb="23" eb="25">
      <t>イカ</t>
    </rPh>
    <rPh sb="29" eb="31">
      <t>セッテイ</t>
    </rPh>
    <rPh sb="35" eb="37">
      <t>サンカ</t>
    </rPh>
    <rPh sb="37" eb="39">
      <t>ニンズウ</t>
    </rPh>
    <rPh sb="44" eb="47">
      <t>ジュンケッショウ</t>
    </rPh>
    <rPh sb="48" eb="50">
      <t>セッテイ</t>
    </rPh>
    <rPh sb="52" eb="54">
      <t>バアイ</t>
    </rPh>
    <phoneticPr fontId="7"/>
  </si>
  <si>
    <t>（５）棒高跳びのポールの送り先について</t>
    <rPh sb="12" eb="13">
      <t>オク</t>
    </rPh>
    <rPh sb="14" eb="15">
      <t>サキ</t>
    </rPh>
    <phoneticPr fontId="5"/>
  </si>
  <si>
    <t>（６）前日の練習時間：１２時３０分～１７時までとする。（詳細は新潟陸上競技協会HPで案内をする）</t>
    <rPh sb="28" eb="30">
      <t>ショウサイ</t>
    </rPh>
    <rPh sb="31" eb="33">
      <t>ニイガタ</t>
    </rPh>
    <rPh sb="33" eb="35">
      <t>リクジョウ</t>
    </rPh>
    <rPh sb="35" eb="37">
      <t>キョウギ</t>
    </rPh>
    <rPh sb="37" eb="39">
      <t>キョウカイ</t>
    </rPh>
    <phoneticPr fontId="5"/>
  </si>
  <si>
    <t>（７）受付：前日は１２時から１６時３０分まで、大会当日は７時から行う。</t>
    <rPh sb="23" eb="25">
      <t>タイカイ</t>
    </rPh>
    <phoneticPr fontId="5"/>
  </si>
  <si>
    <t>（８）競技中に発生した疾病・傷害については、応急処置を主催側で行うが、以後の責任は負わない。</t>
    <phoneticPr fontId="5"/>
  </si>
  <si>
    <t>（９）個人情報の取り扱いについては、大会出場中の映像、写真、記事、記録等のテレビ、新聞、インターネット等</t>
    <phoneticPr fontId="5"/>
  </si>
  <si>
    <t>（10）本大会は、ワールドランキング制度に対応するため、申込書類記入の際、氏名のふりがなのアルファベット表記</t>
    <phoneticPr fontId="5"/>
  </si>
  <si>
    <t>（11）競技シューズについては、ＴＲ５を適応する。</t>
    <rPh sb="20" eb="22">
      <t>テキオウ</t>
    </rPh>
    <phoneticPr fontId="5"/>
  </si>
  <si>
    <t xml:space="preserve"> (14) 特別な事由による大会の中止、延期の場合は、７月中旬に新潟陸上競技協会HPにて案内する。</t>
    <rPh sb="6" eb="8">
      <t>トクベツ</t>
    </rPh>
    <rPh sb="9" eb="11">
      <t>ジユウ</t>
    </rPh>
    <rPh sb="14" eb="16">
      <t>タイカイ</t>
    </rPh>
    <rPh sb="17" eb="19">
      <t>チュウシ</t>
    </rPh>
    <rPh sb="20" eb="22">
      <t>エンキ</t>
    </rPh>
    <rPh sb="28" eb="29">
      <t>ガツ</t>
    </rPh>
    <rPh sb="29" eb="31">
      <t>チュウジュン</t>
    </rPh>
    <rPh sb="32" eb="34">
      <t>ニイガタ</t>
    </rPh>
    <phoneticPr fontId="5"/>
  </si>
  <si>
    <t>（15）参加者（個人・団体）は、各自で衣類運搬用のビニール袋もしくはバッグを用意すること。</t>
    <phoneticPr fontId="5"/>
  </si>
  <si>
    <t>（16）日本選手権の参加資格について</t>
    <rPh sb="4" eb="6">
      <t>ニホン</t>
    </rPh>
    <rPh sb="6" eb="9">
      <t>センシュケン</t>
    </rPh>
    <rPh sb="10" eb="12">
      <t>サンカ</t>
    </rPh>
    <rPh sb="12" eb="14">
      <t>シカク</t>
    </rPh>
    <phoneticPr fontId="5"/>
  </si>
  <si>
    <t>　　　　　　　　　　　　　　　　　　　　　　　　　　　　一般財団法人新潟陸上競技協会</t>
    <rPh sb="28" eb="34">
      <t>イッパンザイダンホウジン</t>
    </rPh>
    <rPh sb="34" eb="36">
      <t>ニイガタ</t>
    </rPh>
    <rPh sb="36" eb="38">
      <t>リクジョウ</t>
    </rPh>
    <phoneticPr fontId="5"/>
  </si>
  <si>
    <t>　　　　　　　　一般財団法人新潟陸上競技協会　事務局</t>
    <rPh sb="8" eb="14">
      <t>イッパンザイダンホウジン</t>
    </rPh>
    <rPh sb="14" eb="16">
      <t>ニイガタ</t>
    </rPh>
    <rPh sb="16" eb="18">
      <t>リクジョウ</t>
    </rPh>
    <phoneticPr fontId="5"/>
  </si>
  <si>
    <t>　 一般財団法人新潟陸上競技協会 　担当　岩﨑 雄一</t>
    <rPh sb="2" eb="8">
      <t>イッパンザイダンホウジン</t>
    </rPh>
    <rPh sb="8" eb="10">
      <t>ニイガタ</t>
    </rPh>
    <rPh sb="10" eb="12">
      <t>リクジョウ</t>
    </rPh>
    <rPh sb="18" eb="20">
      <t>タントウ</t>
    </rPh>
    <rPh sb="21" eb="23">
      <t>イワサキ</t>
    </rPh>
    <rPh sb="24" eb="26">
      <t>ユウイチ</t>
    </rPh>
    <phoneticPr fontId="5"/>
  </si>
  <si>
    <t>第四北越銀行　姥ケ山支店</t>
    <rPh sb="2" eb="4">
      <t>ホクエツ</t>
    </rPh>
    <phoneticPr fontId="5"/>
  </si>
  <si>
    <t>次のファイルを　新潟陸協HPよりダウンロードして、必要事項を入力してください。</t>
    <rPh sb="8" eb="10">
      <t>ニイガタ</t>
    </rPh>
    <rPh sb="10" eb="11">
      <t>リク</t>
    </rPh>
    <rPh sb="11" eb="12">
      <t>キョウ</t>
    </rPh>
    <phoneticPr fontId="5"/>
  </si>
  <si>
    <t>（１）　ファイル名　：　「2024北陸選手権要項（新潟県用）」　</t>
    <rPh sb="25" eb="27">
      <t>ニイガタ</t>
    </rPh>
    <rPh sb="27" eb="28">
      <t>ケン</t>
    </rPh>
    <phoneticPr fontId="5"/>
  </si>
  <si>
    <t>　　日本陸連に登録したものと間違いが無いよう確認してください。</t>
    <rPh sb="2" eb="6">
      <t>ニホンリクレン</t>
    </rPh>
    <rPh sb="7" eb="9">
      <t>トウロク</t>
    </rPh>
    <phoneticPr fontId="5"/>
  </si>
  <si>
    <r>
      <t>※　</t>
    </r>
    <r>
      <rPr>
        <u/>
        <sz val="11"/>
        <color theme="1"/>
        <rFont val="BIZ UD明朝 Medium"/>
        <family val="1"/>
        <charset val="128"/>
      </rPr>
      <t>メール送付と申込書郵送は、７月２２日（月）１７：００　必着</t>
    </r>
    <r>
      <rPr>
        <sz val="11"/>
        <color theme="1"/>
        <rFont val="BIZ UD明朝 Medium"/>
        <family val="1"/>
        <charset val="128"/>
      </rPr>
      <t>とします。　　</t>
    </r>
    <r>
      <rPr>
        <u/>
        <sz val="11"/>
        <rFont val="BIZ UD明朝 Medium"/>
        <family val="1"/>
        <charset val="128"/>
      </rPr>
      <t/>
    </r>
    <rPh sb="16" eb="17">
      <t>ガツ</t>
    </rPh>
    <rPh sb="21" eb="22">
      <t>ゲツ</t>
    </rPh>
    <phoneticPr fontId="5"/>
  </si>
  <si>
    <t>※振込の際は、必ず団体名を、個人の場合は氏名（フルネーム）を明記してください。</t>
    <rPh sb="7" eb="8">
      <t>カナラ</t>
    </rPh>
    <phoneticPr fontId="5"/>
  </si>
  <si>
    <t>５　宿泊申込書については、　　　　　　　　までに各団体・個人で旅行業者へ申し込んでください。</t>
    <rPh sb="10" eb="11">
      <t>ゲツ</t>
    </rPh>
    <phoneticPr fontId="5"/>
  </si>
  <si>
    <r>
      <t>E-mail：iwasakiyu</t>
    </r>
    <r>
      <rPr>
        <b/>
        <u/>
        <sz val="14"/>
        <color theme="1"/>
        <rFont val="ＭＳ Ｐ明朝"/>
        <family val="1"/>
        <charset val="128"/>
      </rPr>
      <t>_</t>
    </r>
    <r>
      <rPr>
        <b/>
        <sz val="14"/>
        <color theme="1"/>
        <rFont val="ＭＳ Ｐ明朝"/>
        <family val="1"/>
        <charset val="128"/>
      </rPr>
      <t>001126@yahoo.co.jp</t>
    </r>
    <phoneticPr fontId="5"/>
  </si>
  <si>
    <t>新潟県　新潟県教育委員会　新潟市　新潟市教育委員会　公益財団法人新潟県スポーツ協会　各県高等学校体育連盟</t>
    <rPh sb="2" eb="3">
      <t>ケン</t>
    </rPh>
    <rPh sb="6" eb="7">
      <t>ケン</t>
    </rPh>
    <rPh sb="7" eb="9">
      <t>キョウイク</t>
    </rPh>
    <rPh sb="9" eb="12">
      <t>イインカイ</t>
    </rPh>
    <rPh sb="15" eb="16">
      <t>シ</t>
    </rPh>
    <rPh sb="19" eb="20">
      <t>シ</t>
    </rPh>
    <rPh sb="20" eb="22">
      <t>キョウイク</t>
    </rPh>
    <rPh sb="22" eb="25">
      <t>イインカイ</t>
    </rPh>
    <rPh sb="26" eb="28">
      <t>コウエキ</t>
    </rPh>
    <rPh sb="28" eb="32">
      <t>ザイダンホウジン</t>
    </rPh>
    <rPh sb="34" eb="35">
      <t>ケン</t>
    </rPh>
    <rPh sb="39" eb="41">
      <t>キョウカイ</t>
    </rPh>
    <rPh sb="42" eb="44">
      <t>カクケン</t>
    </rPh>
    <rPh sb="44" eb="46">
      <t>コウトウ</t>
    </rPh>
    <rPh sb="46" eb="48">
      <t>ガッコウ</t>
    </rPh>
    <rPh sb="48" eb="50">
      <t>タイイク</t>
    </rPh>
    <rPh sb="50" eb="52">
      <t>レンメイ</t>
    </rPh>
    <phoneticPr fontId="5"/>
  </si>
  <si>
    <t>一般は１種目３,０００円、・高校生は１種目２,０００円、中学生は１種目１,５００円、混成・リレーは４,０００円</t>
    <rPh sb="0" eb="2">
      <t>イッパン</t>
    </rPh>
    <rPh sb="4" eb="6">
      <t>シュモク</t>
    </rPh>
    <rPh sb="11" eb="12">
      <t>エン</t>
    </rPh>
    <rPh sb="14" eb="17">
      <t>コウコウセイ</t>
    </rPh>
    <rPh sb="19" eb="21">
      <t>シュモク</t>
    </rPh>
    <rPh sb="26" eb="27">
      <t>エン</t>
    </rPh>
    <rPh sb="42" eb="44">
      <t>コンセイ</t>
    </rPh>
    <rPh sb="54" eb="55">
      <t>エン</t>
    </rPh>
    <phoneticPr fontId="5"/>
  </si>
  <si>
    <t>（１）本年度プログラムの作成・販売は行わない。必要な連絡は全て新潟陸上競技協会のホームページ(http://www.nrkk.net/)</t>
    <rPh sb="3" eb="6">
      <t>ホンネンド</t>
    </rPh>
    <rPh sb="12" eb="14">
      <t>サクセイ</t>
    </rPh>
    <rPh sb="15" eb="17">
      <t>ハンバイ</t>
    </rPh>
    <rPh sb="18" eb="19">
      <t>オコナ</t>
    </rPh>
    <rPh sb="23" eb="25">
      <t>ヒツヨウ</t>
    </rPh>
    <rPh sb="26" eb="28">
      <t>レンラク</t>
    </rPh>
    <rPh sb="29" eb="30">
      <t>スベ</t>
    </rPh>
    <rPh sb="31" eb="33">
      <t>ニイガタ</t>
    </rPh>
    <rPh sb="33" eb="35">
      <t>リクジョウ</t>
    </rPh>
    <rPh sb="35" eb="37">
      <t>キョウギ</t>
    </rPh>
    <rPh sb="37" eb="39">
      <t>キョウカイ</t>
    </rPh>
    <phoneticPr fontId="5"/>
  </si>
  <si>
    <t xml:space="preserve">　〒951-8132　新潟市中央区一番堀通町3-1　新潟市陸上競技場 気付 </t>
    <phoneticPr fontId="5"/>
  </si>
  <si>
    <t xml:space="preserve"> 「チーム名　氏名（選手もしくは代表者）TEL 025-266-8111　FAX 025-266-8116    </t>
    <rPh sb="5" eb="6">
      <t>メイ</t>
    </rPh>
    <rPh sb="7" eb="9">
      <t>シメイ</t>
    </rPh>
    <rPh sb="10" eb="12">
      <t>センシュ</t>
    </rPh>
    <rPh sb="16" eb="19">
      <t>ダイヒョウシャ</t>
    </rPh>
    <phoneticPr fontId="5"/>
  </si>
  <si>
    <r>
      <t>　　　場所：新潟陸上競技場正面ホール</t>
    </r>
    <r>
      <rPr>
        <strike/>
        <sz val="11"/>
        <color rgb="FF0070C0"/>
        <rFont val="BIZ UD明朝 Medium"/>
        <family val="1"/>
        <charset val="128"/>
      </rPr>
      <t>　</t>
    </r>
    <rPh sb="6" eb="8">
      <t>ニイガタ</t>
    </rPh>
    <phoneticPr fontId="5"/>
  </si>
  <si>
    <t>（12）申込みは、選手が登録している県協会に申し込むこと。他県の協会に申し込んだ場合は受け付けない。</t>
    <phoneticPr fontId="5"/>
  </si>
  <si>
    <t>男子　８月２４日（土）１００ｍ、４００ｍ、１５００ｍ、５０００ｍ、１１０ｍＨ、５０００ｍＷ，４×１００ｍＲ</t>
    <rPh sb="0" eb="2">
      <t>ダンシ</t>
    </rPh>
    <rPh sb="4" eb="5">
      <t>ガツ</t>
    </rPh>
    <rPh sb="7" eb="8">
      <t>ニチ</t>
    </rPh>
    <rPh sb="9" eb="10">
      <t>ド</t>
    </rPh>
    <phoneticPr fontId="5"/>
  </si>
  <si>
    <t>　　　８月２５日（日）２００ｍ、８００ｍ、１００００ｍ、４００ｍＨ、３０００ｍＳＣ、４×４００ｍＲ</t>
    <rPh sb="4" eb="5">
      <t>ガツ</t>
    </rPh>
    <rPh sb="7" eb="8">
      <t>ニチ</t>
    </rPh>
    <rPh sb="9" eb="10">
      <t>ニチ</t>
    </rPh>
    <phoneticPr fontId="5"/>
  </si>
  <si>
    <t>女子　８月２４日（土）１００ｍ、４００ｍ、１５００ｍ、５０００ｍ、１００ｍＨ、５０００ｍＷ，４×１００ｍＲ</t>
    <rPh sb="0" eb="2">
      <t>ジョシ</t>
    </rPh>
    <rPh sb="4" eb="5">
      <t>ガツ</t>
    </rPh>
    <rPh sb="7" eb="8">
      <t>ニチ</t>
    </rPh>
    <rPh sb="9" eb="10">
      <t>ド</t>
    </rPh>
    <phoneticPr fontId="5"/>
  </si>
  <si>
    <t>申込締切日２０２４年７月１２日（金）１７：００</t>
    <rPh sb="16" eb="17">
      <t>キン</t>
    </rPh>
    <phoneticPr fontId="5"/>
  </si>
  <si>
    <t>㈱日本旅行　新潟支店　第68回北陸陸上競技選手権大会</t>
    <rPh sb="1" eb="3">
      <t>ニホン</t>
    </rPh>
    <rPh sb="3" eb="5">
      <t>リョコウ</t>
    </rPh>
    <rPh sb="6" eb="8">
      <t>ニイガタ</t>
    </rPh>
    <rPh sb="8" eb="10">
      <t>シテン</t>
    </rPh>
    <rPh sb="11" eb="12">
      <t>ダイ</t>
    </rPh>
    <rPh sb="14" eb="15">
      <t>カイ</t>
    </rPh>
    <rPh sb="15" eb="17">
      <t>ホクリク</t>
    </rPh>
    <rPh sb="17" eb="19">
      <t>リクジョウ</t>
    </rPh>
    <rPh sb="19" eb="21">
      <t>キョウギ</t>
    </rPh>
    <rPh sb="21" eb="24">
      <t>センシュケン</t>
    </rPh>
    <rPh sb="24" eb="26">
      <t>タイカイ</t>
    </rPh>
    <phoneticPr fontId="44"/>
  </si>
  <si>
    <r>
      <rPr>
        <b/>
        <sz val="36"/>
        <color theme="1"/>
        <rFont val="ＭＳ Ｐゴシック"/>
        <family val="3"/>
        <charset val="128"/>
      </rPr>
      <t xml:space="preserve">Email：hokuriku_niigata@nta.co.jp </t>
    </r>
    <r>
      <rPr>
        <b/>
        <sz val="28"/>
        <color theme="1"/>
        <rFont val="ＭＳ Ｐゴシック"/>
        <family val="3"/>
        <charset val="128"/>
      </rPr>
      <t xml:space="preserve">  FAX番号 ： </t>
    </r>
    <r>
      <rPr>
        <b/>
        <sz val="36"/>
        <color theme="1"/>
        <rFont val="ＭＳ Ｐゴシック"/>
        <family val="3"/>
        <charset val="128"/>
      </rPr>
      <t>025-248-6167</t>
    </r>
    <r>
      <rPr>
        <b/>
        <sz val="28"/>
        <color theme="1"/>
        <rFont val="ＭＳ Ｐゴシック"/>
        <family val="3"/>
        <charset val="128"/>
      </rPr>
      <t>　　</t>
    </r>
    <phoneticPr fontId="44"/>
  </si>
  <si>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44"/>
  </si>
  <si>
    <t>電話</t>
    <rPh sb="0" eb="2">
      <t>デンワ</t>
    </rPh>
    <phoneticPr fontId="44"/>
  </si>
  <si>
    <t>　　　　　　　　　　　　　　　　ー　　　　　　　　　　　　　　　　　　－</t>
    <phoneticPr fontId="44"/>
  </si>
  <si>
    <r>
      <t>　　　　　　　　　　　　　　　　　　　　　　　　　　　　　　　</t>
    </r>
    <r>
      <rPr>
        <sz val="28"/>
        <color theme="1"/>
        <rFont val="ＭＳ Ｐゴシック"/>
        <family val="3"/>
        <charset val="128"/>
      </rPr>
      <t>＠</t>
    </r>
    <r>
      <rPr>
        <sz val="24"/>
        <color theme="1"/>
        <rFont val="ＭＳ Ｐゴシック"/>
        <family val="3"/>
        <charset val="128"/>
      </rPr>
      <t>　　</t>
    </r>
    <phoneticPr fontId="44"/>
  </si>
  <si>
    <t>1.ＪＲ</t>
    <phoneticPr fontId="5"/>
  </si>
  <si>
    <t>2.バス（ 　大 型 ・  中 型 ・  小 型 ・  マイクロ / 車長　　　　　ｍ　/　　　　 名乗り/        台 ）</t>
    <rPh sb="7" eb="8">
      <t>ダイ</t>
    </rPh>
    <rPh sb="9" eb="10">
      <t>カタ</t>
    </rPh>
    <rPh sb="14" eb="15">
      <t>ナカ</t>
    </rPh>
    <rPh sb="16" eb="17">
      <t>カタ</t>
    </rPh>
    <rPh sb="21" eb="22">
      <t>ショウ</t>
    </rPh>
    <rPh sb="23" eb="24">
      <t>カタ</t>
    </rPh>
    <rPh sb="35" eb="37">
      <t>シャチョウ</t>
    </rPh>
    <rPh sb="50" eb="51">
      <t>メイ</t>
    </rPh>
    <rPh sb="51" eb="52">
      <t>ノ</t>
    </rPh>
    <rPh sb="62" eb="63">
      <t>ダイ</t>
    </rPh>
    <phoneticPr fontId="44"/>
  </si>
  <si>
    <t>3.ワゴン車（車長　　　　m /　　　台）</t>
    <rPh sb="5" eb="6">
      <t>シャ</t>
    </rPh>
    <rPh sb="7" eb="9">
      <t>シャチョウ</t>
    </rPh>
    <rPh sb="19" eb="20">
      <t>ダイ</t>
    </rPh>
    <phoneticPr fontId="5"/>
  </si>
  <si>
    <t>4.普通車（　　　 台）</t>
    <rPh sb="2" eb="5">
      <t>フツウシャ</t>
    </rPh>
    <rPh sb="10" eb="11">
      <t>ダイ</t>
    </rPh>
    <phoneticPr fontId="5"/>
  </si>
  <si>
    <t>5.その他（　　　　                　）</t>
    <rPh sb="4" eb="5">
      <t>タ</t>
    </rPh>
    <phoneticPr fontId="5"/>
  </si>
  <si>
    <t>宿舎到着時間【目安】</t>
    <rPh sb="0" eb="2">
      <t>シュクシャ</t>
    </rPh>
    <rPh sb="2" eb="4">
      <t>トウチャク</t>
    </rPh>
    <rPh sb="4" eb="6">
      <t>ジカン</t>
    </rPh>
    <rPh sb="7" eb="9">
      <t>メヤス</t>
    </rPh>
    <phoneticPr fontId="44"/>
  </si>
  <si>
    <t>時　　　　分頃　</t>
    <rPh sb="0" eb="1">
      <t>ジ</t>
    </rPh>
    <rPh sb="5" eb="6">
      <t>フン</t>
    </rPh>
    <rPh sb="6" eb="7">
      <t>コロ</t>
    </rPh>
    <phoneticPr fontId="44"/>
  </si>
  <si>
    <t>申込者名簿</t>
    <rPh sb="0" eb="2">
      <t>モウシコミ</t>
    </rPh>
    <rPh sb="2" eb="3">
      <t>シャ</t>
    </rPh>
    <rPh sb="3" eb="5">
      <t>メイボ</t>
    </rPh>
    <phoneticPr fontId="44"/>
  </si>
  <si>
    <t>希望宿泊日</t>
  </si>
  <si>
    <t>新潟　太郎</t>
    <rPh sb="0" eb="2">
      <t>ニイガタ</t>
    </rPh>
    <rPh sb="3" eb="5">
      <t>タロウ</t>
    </rPh>
    <phoneticPr fontId="44"/>
  </si>
  <si>
    <t>ニイガタ　タロウ</t>
    <phoneticPr fontId="44"/>
  </si>
  <si>
    <t>〒950-0933 新潟県新潟市中央区清五郎67-12　デンカビッグスワン内　一般財団法人新潟陸上競技協会　事務局</t>
    <rPh sb="39" eb="45">
      <t>イッパンザイダンホウジン</t>
    </rPh>
    <phoneticPr fontId="5"/>
  </si>
  <si>
    <t>※振込の際には、団体名を、個人の場合は氏名（フルネーム）を明記してください。</t>
    <phoneticPr fontId="5"/>
  </si>
  <si>
    <t>申込みファイルより以下の作業を行って、必要事項を作成してください。</t>
    <rPh sb="0" eb="1">
      <t>モウ</t>
    </rPh>
    <rPh sb="1" eb="2">
      <t>コ</t>
    </rPh>
    <rPh sb="9" eb="11">
      <t>イカ</t>
    </rPh>
    <rPh sb="12" eb="14">
      <t>サギョウ</t>
    </rPh>
    <rPh sb="15" eb="16">
      <t>オコナ</t>
    </rPh>
    <rPh sb="24" eb="26">
      <t>サクセイ</t>
    </rPh>
    <phoneticPr fontId="5"/>
  </si>
  <si>
    <t>（13）宿泊については、７月１２日(金)１７時までに各自で旅行業者に申し込むこと。</t>
    <rPh sb="13" eb="14">
      <t>ツキ</t>
    </rPh>
    <rPh sb="16" eb="17">
      <t>ニチ</t>
    </rPh>
    <rPh sb="18" eb="19">
      <t>キン</t>
    </rPh>
    <rPh sb="22" eb="23">
      <t>ジ</t>
    </rPh>
    <rPh sb="26" eb="28">
      <t>カクジ</t>
    </rPh>
    <rPh sb="29" eb="31">
      <t>リョコウ</t>
    </rPh>
    <rPh sb="31" eb="33">
      <t>ギョウシャ</t>
    </rPh>
    <phoneticPr fontId="5"/>
  </si>
  <si>
    <t>お申込み・お問い合わせ先</t>
    <rPh sb="1" eb="2">
      <t>モウ</t>
    </rPh>
    <rPh sb="2" eb="3">
      <t>コ</t>
    </rPh>
    <rPh sb="6" eb="7">
      <t>ト</t>
    </rPh>
    <rPh sb="8" eb="9">
      <t>ア</t>
    </rPh>
    <rPh sb="11" eb="12">
      <t>サキ</t>
    </rPh>
    <phoneticPr fontId="44"/>
  </si>
  <si>
    <t>担当：釣巻・内田　TEL：025-248-1011　(平日9:30～17：30)土・日・祝日休業</t>
    <rPh sb="3" eb="4">
      <t>ツリ</t>
    </rPh>
    <rPh sb="4" eb="5">
      <t>マキ</t>
    </rPh>
    <rPh sb="6" eb="8">
      <t>ウチダ</t>
    </rPh>
    <rPh sb="40" eb="41">
      <t>ド</t>
    </rPh>
    <rPh sb="42" eb="43">
      <t>ニチ</t>
    </rPh>
    <rPh sb="44" eb="46">
      <t>シュクジツ</t>
    </rPh>
    <rPh sb="46" eb="48">
      <t>キュウギョウ</t>
    </rPh>
    <phoneticPr fontId="44"/>
  </si>
  <si>
    <t xml:space="preserve"> 2024年　　　月　　　日</t>
    <phoneticPr fontId="44"/>
  </si>
  <si>
    <r>
      <t xml:space="preserve">住所
</t>
    </r>
    <r>
      <rPr>
        <sz val="22"/>
        <color theme="1"/>
        <rFont val="ＭＳ Ｐゴシック"/>
        <family val="3"/>
        <charset val="128"/>
      </rPr>
      <t>都道府県のみ</t>
    </r>
    <rPh sb="0" eb="2">
      <t>ジュウショ</t>
    </rPh>
    <rPh sb="3" eb="7">
      <t>トドウフケン</t>
    </rPh>
    <phoneticPr fontId="44"/>
  </si>
  <si>
    <r>
      <rPr>
        <sz val="24"/>
        <color rgb="FF000000"/>
        <rFont val="ＭＳ Ｐゴシック"/>
        <family val="3"/>
        <charset val="128"/>
      </rPr>
      <t>宿舎入込手段</t>
    </r>
    <r>
      <rPr>
        <sz val="20"/>
        <color rgb="FF000000"/>
        <rFont val="ＭＳ Ｐゴシック"/>
        <family val="3"/>
        <charset val="128"/>
      </rPr>
      <t>/該当の番号に○を付けてください
※バス・ワゴン車は車種・車長などの
詳細情報をすべてご記入して下さい。</t>
    </r>
    <rPh sb="0" eb="1">
      <t>シュク</t>
    </rPh>
    <rPh sb="1" eb="2">
      <t>シャ</t>
    </rPh>
    <rPh sb="2" eb="4">
      <t>イリコミ</t>
    </rPh>
    <rPh sb="4" eb="6">
      <t>シュダン</t>
    </rPh>
    <phoneticPr fontId="44"/>
  </si>
  <si>
    <t>宿泊施設希望
（第三希望までご記入下さい）</t>
    <rPh sb="0" eb="6">
      <t>シュクハクシセツキボウ</t>
    </rPh>
    <rPh sb="8" eb="9">
      <t>ダイ</t>
    </rPh>
    <rPh sb="9" eb="10">
      <t>サン</t>
    </rPh>
    <rPh sb="10" eb="12">
      <t>キボウ</t>
    </rPh>
    <rPh sb="15" eb="17">
      <t>キニュウ</t>
    </rPh>
    <rPh sb="17" eb="18">
      <t>クダ</t>
    </rPh>
    <phoneticPr fontId="44"/>
  </si>
  <si>
    <t>※区分・宿泊日・お弁当に〇を付けてください</t>
    <rPh sb="1" eb="3">
      <t>クブン</t>
    </rPh>
    <rPh sb="4" eb="7">
      <t>シュクハクビ</t>
    </rPh>
    <rPh sb="9" eb="11">
      <t>ベントウ</t>
    </rPh>
    <rPh sb="14" eb="15">
      <t>ツ</t>
    </rPh>
    <phoneticPr fontId="44"/>
  </si>
  <si>
    <t>希望宿泊日</t>
    <rPh sb="0" eb="5">
      <t>キボウシュクハクビ</t>
    </rPh>
    <phoneticPr fontId="44"/>
  </si>
  <si>
    <r>
      <rPr>
        <sz val="16"/>
        <color theme="1"/>
        <rFont val="ＭＳ Ｐゴシック"/>
        <family val="3"/>
        <charset val="128"/>
      </rPr>
      <t>その他ご要望事項</t>
    </r>
    <r>
      <rPr>
        <sz val="18"/>
        <color theme="1"/>
        <rFont val="ＭＳ Ｐゴシック"/>
        <family val="3"/>
        <charset val="128"/>
      </rPr>
      <t xml:space="preserve">
※</t>
    </r>
    <r>
      <rPr>
        <b/>
        <sz val="18"/>
        <color theme="1"/>
        <rFont val="ＭＳ Ｐゴシック"/>
        <family val="3"/>
        <charset val="128"/>
      </rPr>
      <t>ツインの場合、同室希望の方の
お名前をご記入ください</t>
    </r>
    <rPh sb="14" eb="16">
      <t>バアイ</t>
    </rPh>
    <rPh sb="17" eb="19">
      <t>ドウシツ</t>
    </rPh>
    <rPh sb="19" eb="21">
      <t>キボウ</t>
    </rPh>
    <rPh sb="22" eb="23">
      <t>カタ</t>
    </rPh>
    <rPh sb="26" eb="28">
      <t>ナマエ</t>
    </rPh>
    <rPh sb="30" eb="32">
      <t>キニュウ</t>
    </rPh>
    <phoneticPr fontId="44"/>
  </si>
  <si>
    <t>8/23(金)</t>
    <rPh sb="4" eb="7">
      <t>キン</t>
    </rPh>
    <phoneticPr fontId="44"/>
  </si>
  <si>
    <t>8/24(土)</t>
    <rPh sb="4" eb="7">
      <t>ド</t>
    </rPh>
    <phoneticPr fontId="44"/>
  </si>
  <si>
    <t>8/25(日)</t>
    <rPh sb="4" eb="7">
      <t>ニチ</t>
    </rPh>
    <phoneticPr fontId="44"/>
  </si>
  <si>
    <t>記入例</t>
    <rPh sb="0" eb="3">
      <t>キニュウレイ</t>
    </rPh>
    <phoneticPr fontId="44"/>
  </si>
  <si>
    <t>区分</t>
    <rPh sb="0" eb="2">
      <t>クブン</t>
    </rPh>
    <phoneticPr fontId="44"/>
  </si>
  <si>
    <t>監督
・
指導者</t>
    <rPh sb="0" eb="2">
      <t>カントク</t>
    </rPh>
    <rPh sb="5" eb="8">
      <t>シドウシャ</t>
    </rPh>
    <phoneticPr fontId="44"/>
  </si>
  <si>
    <t>指導者
・
コーチ</t>
    <rPh sb="0" eb="3">
      <t>シドウシャ</t>
    </rPh>
    <phoneticPr fontId="44"/>
  </si>
  <si>
    <t>選手
・
マネージャー</t>
    <rPh sb="0" eb="2">
      <t>センシュ</t>
    </rPh>
    <phoneticPr fontId="44"/>
  </si>
  <si>
    <t>アドバイザー
・
引率責任者
・
役員</t>
    <rPh sb="9" eb="14">
      <t>インソツセキニンシャ</t>
    </rPh>
    <rPh sb="17" eb="19">
      <t>ヤクイン</t>
    </rPh>
    <phoneticPr fontId="44"/>
  </si>
  <si>
    <t>第68回北陸陸上競技選手権大会</t>
    <rPh sb="0" eb="1">
      <t>ダイ</t>
    </rPh>
    <rPh sb="3" eb="4">
      <t>カイ</t>
    </rPh>
    <rPh sb="4" eb="5">
      <t>キタ</t>
    </rPh>
    <rPh sb="5" eb="6">
      <t>リク</t>
    </rPh>
    <rPh sb="6" eb="7">
      <t>リク</t>
    </rPh>
    <rPh sb="7" eb="8">
      <t>ウエ</t>
    </rPh>
    <rPh sb="8" eb="9">
      <t>セリ</t>
    </rPh>
    <rPh sb="9" eb="10">
      <t>ワザ</t>
    </rPh>
    <rPh sb="10" eb="11">
      <t>セン</t>
    </rPh>
    <rPh sb="11" eb="12">
      <t>テ</t>
    </rPh>
    <rPh sb="12" eb="13">
      <t>ケン</t>
    </rPh>
    <rPh sb="13" eb="15">
      <t>タイカイ</t>
    </rPh>
    <phoneticPr fontId="5"/>
  </si>
  <si>
    <t>兼 第109回日本陸上競技選手権大会北陸地域予選会 要項</t>
    <rPh sb="0" eb="1">
      <t>ケン</t>
    </rPh>
    <rPh sb="2" eb="3">
      <t>ダイ</t>
    </rPh>
    <rPh sb="6" eb="7">
      <t>カイ</t>
    </rPh>
    <rPh sb="7" eb="9">
      <t>ニホン</t>
    </rPh>
    <rPh sb="9" eb="11">
      <t>リクジョウ</t>
    </rPh>
    <rPh sb="11" eb="13">
      <t>キョウギ</t>
    </rPh>
    <rPh sb="13" eb="16">
      <t>センシュケン</t>
    </rPh>
    <rPh sb="16" eb="18">
      <t>タイカイ</t>
    </rPh>
    <rPh sb="18" eb="20">
      <t>ホクリク</t>
    </rPh>
    <rPh sb="20" eb="22">
      <t>チイキ</t>
    </rPh>
    <rPh sb="22" eb="25">
      <t>ヨセンカイ</t>
    </rPh>
    <rPh sb="26" eb="28">
      <t>ヨウコウ</t>
    </rPh>
    <phoneticPr fontId="5"/>
  </si>
  <si>
    <t>第68回北陸地域陸上競技選手権大会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</si>
  <si>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（競技会コード：24501500）</t>
    <rPh sb="1" eb="3">
      <t>キョウギ</t>
    </rPh>
    <rPh sb="3" eb="4">
      <t>カイ</t>
    </rPh>
    <phoneticPr fontId="5"/>
  </si>
  <si>
    <t>〒951-8132　新潟市中央区一番堀通町3-1  TEL 025-266-8111</t>
    <phoneticPr fontId="5"/>
  </si>
  <si>
    <t>※ＷＲｋ対象競技会 カテゴリーＦ（ただし、競歩種目を除く）</t>
    <rPh sb="4" eb="6">
      <t>タイショウ</t>
    </rPh>
    <rPh sb="6" eb="9">
      <t>キョウギカイ</t>
    </rPh>
    <rPh sb="21" eb="23">
      <t>キョウホ</t>
    </rPh>
    <rPh sb="23" eb="25">
      <t>シュモク</t>
    </rPh>
    <rPh sb="26" eb="27">
      <t>ノゾ</t>
    </rPh>
    <phoneticPr fontId="5"/>
  </si>
  <si>
    <t>新潟市陸上競技場（競技場コード：162080）</t>
    <rPh sb="0" eb="2">
      <t>ニイガタ</t>
    </rPh>
    <rPh sb="2" eb="3">
      <t>シ</t>
    </rPh>
    <rPh sb="3" eb="5">
      <t>リクジョウ</t>
    </rPh>
    <rPh sb="5" eb="8">
      <t>キョウギジョウ</t>
    </rPh>
    <rPh sb="9" eb="12">
      <t>キョウギジョウ</t>
    </rPh>
    <phoneticPr fontId="5"/>
  </si>
  <si>
    <t>＜振込先＞　・北陸銀行　YKK支店　普通預金　口座番号　５０２２５４０　口座名　北陸陸上競技大会事務局
　　　　　　　７月１９日（金）１５：００まで
　　　　　　　　※振込の際は、団体名を、個人の場合は氏名（フルネーム）を明記して下さい</t>
    <rPh sb="65" eb="66">
      <t>キン</t>
    </rPh>
    <phoneticPr fontId="5"/>
  </si>
  <si>
    <t>（２）標準記録を突破した競技者（2023年1月1日～申込締切日まで）</t>
    <rPh sb="3" eb="5">
      <t>ヒョウジュン</t>
    </rPh>
    <rPh sb="20" eb="21">
      <t>ネン</t>
    </rPh>
    <rPh sb="22" eb="23">
      <t>ガツ</t>
    </rPh>
    <rPh sb="24" eb="25">
      <t>ニチ</t>
    </rPh>
    <rPh sb="26" eb="28">
      <t>モウシコミ</t>
    </rPh>
    <rPh sb="28" eb="29">
      <t>シ</t>
    </rPh>
    <rPh sb="29" eb="30">
      <t>キ</t>
    </rPh>
    <rPh sb="30" eb="31">
      <t>ビ</t>
    </rPh>
    <phoneticPr fontId="5"/>
  </si>
  <si>
    <t>　　・(一財)富山陸上競技協会ＨＰ(http://jaaf-toyama.net）より、以下のエクセルファイル
　　　　「2024北陸選手権要項（富山県選手用）」をダウンロードし、下記の通りデータと書類で申込むこと。
＜締め切り＞
　　・令和６年７月２２日(月)１７：００　必着（データ、書類、参加料納入、全て）</t>
    <rPh sb="129" eb="130">
      <t>ゲツ</t>
    </rPh>
    <phoneticPr fontId="5"/>
  </si>
  <si>
    <t>（注）ハンマー投に出場の選手は左投げ（右回り）・右投げ（左回り）か、必ず記入すること。</t>
    <phoneticPr fontId="5"/>
  </si>
  <si>
    <t>12標準記録</t>
    <rPh sb="2" eb="4">
      <t>ヒョウジュン</t>
    </rPh>
    <rPh sb="4" eb="6">
      <t>キロク</t>
    </rPh>
    <phoneticPr fontId="5"/>
  </si>
  <si>
    <t>13競技開始</t>
    <rPh sb="2" eb="4">
      <t>キョウギ</t>
    </rPh>
    <rPh sb="4" eb="6">
      <t>カイシ</t>
    </rPh>
    <phoneticPr fontId="5"/>
  </si>
  <si>
    <t>14宿泊昼食</t>
    <rPh sb="2" eb="4">
      <t>シュクハク</t>
    </rPh>
    <rPh sb="4" eb="6">
      <t>チュウショク</t>
    </rPh>
    <phoneticPr fontId="5"/>
  </si>
  <si>
    <t>15そ の 他</t>
    <rPh sb="6" eb="7">
      <t>タ</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</si>
</sst>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176" formatCode="0_);[Red]\(0\)"/>
    <numFmt numFmtId="177" formatCode=";;;"/>
    <numFmt numFmtId="178" formatCode="#,##0&quot; 円&quot;"/>
    <numFmt numFmtId="179" formatCode="m/d;@"/>
    <numFmt numFmtId="180" formatCode="[$-F800]dddd\,\ mmmm\ dd\,\ yyyy"/>
  </numFmts>
  <fonts count="11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6"/>
      <name val="ＭＳ 明朝"/>
      <family val="1"/>
      <charset val="128"/>
    </font>
    <font>
      <sz val="11"/>
      <color indexed="17"/>
      <name val="ＭＳ Ｐゴシック"/>
      <family val="3"/>
      <charset val="128"/>
    </font>
    <font>
      <b/>
      <sz val="14"/>
      <name val="ＭＳ Ｐゴシック"/>
      <family val="3"/>
      <charset val="128"/>
    </font>
    <font>
      <sz val="9"/>
      <name val="ＭＳ Ｐゴシック"/>
      <family val="3"/>
      <charset val="128"/>
    </font>
    <font>
      <u/>
      <sz val="11"/>
      <color theme="10"/>
      <name val="ＭＳ Ｐゴシック"/>
      <family val="3"/>
      <charset val="128"/>
    </font>
    <font>
      <sz val="16"/>
      <name val="ＭＳ Ｐゴシック"/>
      <family val="3"/>
      <charset val="128"/>
    </font>
    <font>
      <b/>
      <sz val="24"/>
      <name val="BIZ UDP明朝 Medium"/>
      <family val="1"/>
      <charset val="128"/>
    </font>
    <font>
      <sz val="11"/>
      <name val="BIZ UDP明朝 Medium"/>
      <family val="1"/>
      <charset val="128"/>
    </font>
    <font>
      <b/>
      <sz val="16"/>
      <name val="BIZ UDP明朝 Medium"/>
      <family val="1"/>
      <charset val="128"/>
    </font>
    <font>
      <sz val="12"/>
      <color rgb="FF3333FF"/>
      <name val="BIZ UDP明朝 Medium"/>
      <family val="1"/>
      <charset val="128"/>
    </font>
    <font>
      <b/>
      <sz val="12"/>
      <color rgb="FF3333FF"/>
      <name val="BIZ UDP明朝 Medium"/>
      <family val="1"/>
      <charset val="128"/>
    </font>
    <font>
      <sz val="12"/>
      <name val="BIZ UDP明朝 Medium"/>
      <family val="1"/>
      <charset val="128"/>
    </font>
    <font>
      <b/>
      <sz val="12"/>
      <color rgb="FFFF0000"/>
      <name val="BIZ UDP明朝 Medium"/>
      <family val="1"/>
      <charset val="128"/>
    </font>
    <font>
      <b/>
      <sz val="16"/>
      <color rgb="FF3333FF"/>
      <name val="BIZ UDP明朝 Medium"/>
      <family val="1"/>
      <charset val="128"/>
    </font>
    <font>
      <b/>
      <sz val="18"/>
      <name val="BIZ UDP明朝 Medium"/>
      <family val="1"/>
      <charset val="128"/>
    </font>
    <font>
      <b/>
      <sz val="15"/>
      <name val="BIZ UDP明朝 Medium"/>
      <family val="1"/>
      <charset val="128"/>
    </font>
    <font>
      <sz val="10"/>
      <name val="BIZ UDP明朝 Medium"/>
      <family val="1"/>
      <charset val="128"/>
    </font>
    <font>
      <sz val="10"/>
      <color indexed="10"/>
      <name val="BIZ UDP明朝 Medium"/>
      <family val="1"/>
      <charset val="128"/>
    </font>
    <font>
      <sz val="8"/>
      <name val="BIZ UDP明朝 Medium"/>
      <family val="1"/>
      <charset val="128"/>
    </font>
    <font>
      <b/>
      <sz val="18"/>
      <color rgb="FFFF0000"/>
      <name val="BIZ UDP明朝 Medium"/>
      <family val="1"/>
      <charset val="128"/>
    </font>
    <font>
      <sz val="8"/>
      <color theme="1"/>
      <name val="ＭＳ Ｐゴシック"/>
      <family val="3"/>
      <charset val="128"/>
    </font>
    <font>
      <sz val="6"/>
      <name val="ＭＳ Ｐゴシック"/>
      <family val="2"/>
      <charset val="128"/>
      <scheme val="minor"/>
    </font>
    <font>
      <b/>
      <sz val="36"/>
      <color theme="1"/>
      <name val="ＭＳ Ｐゴシック"/>
      <family val="3"/>
      <charset val="128"/>
    </font>
    <font>
      <sz val="24"/>
      <color theme="1"/>
      <name val="ＭＳ Ｐゴシック"/>
      <family val="3"/>
      <charset val="128"/>
    </font>
    <font>
      <sz val="14"/>
      <color theme="1"/>
      <name val="ＭＳ Ｐゴシック"/>
      <family val="3"/>
      <charset val="128"/>
    </font>
    <font>
      <sz val="26"/>
      <color theme="1"/>
      <name val="ＭＳ Ｐゴシック"/>
      <family val="3"/>
      <charset val="128"/>
    </font>
    <font>
      <sz val="20"/>
      <color theme="1"/>
      <name val="ＭＳ Ｐゴシック"/>
      <family val="3"/>
      <charset val="128"/>
    </font>
    <font>
      <sz val="16"/>
      <color theme="1"/>
      <name val="ＭＳ Ｐゴシック"/>
      <family val="3"/>
      <charset val="128"/>
    </font>
    <font>
      <sz val="22"/>
      <color theme="1"/>
      <name val="ＭＳ Ｐゴシック"/>
      <family val="3"/>
      <charset val="128"/>
    </font>
    <font>
      <sz val="24"/>
      <color theme="1"/>
      <name val="ＭＳ Ｐゴシック"/>
      <family val="3"/>
      <charset val="128"/>
      <scheme val="minor"/>
    </font>
    <font>
      <b/>
      <sz val="16"/>
      <color theme="0"/>
      <name val="ＭＳ Ｐゴシック"/>
      <family val="3"/>
      <charset val="128"/>
    </font>
    <font>
      <b/>
      <sz val="28"/>
      <color theme="1"/>
      <name val="ＭＳ Ｐゴシック"/>
      <family val="3"/>
      <charset val="128"/>
    </font>
    <font>
      <sz val="11"/>
      <color theme="0"/>
      <name val="BIZ UDP明朝 Medium"/>
      <family val="1"/>
      <charset val="128"/>
    </font>
    <font>
      <sz val="10"/>
      <color theme="0"/>
      <name val="BIZ UDP明朝 Medium"/>
      <family val="1"/>
      <charset val="128"/>
    </font>
    <font>
      <sz val="11"/>
      <name val="BIZ UD明朝 Medium"/>
      <family val="1"/>
      <charset val="128"/>
    </font>
    <font>
      <sz val="11"/>
      <color theme="1"/>
      <name val="BIZ UD明朝 Medium"/>
      <family val="1"/>
      <charset val="128"/>
    </font>
    <font>
      <sz val="11"/>
      <color rgb="FFFF0000"/>
      <name val="BIZ UD明朝 Medium"/>
      <family val="1"/>
      <charset val="128"/>
    </font>
    <font>
      <sz val="10"/>
      <name val="游明朝"/>
      <family val="1"/>
      <charset val="128"/>
    </font>
    <font>
      <b/>
      <sz val="14"/>
      <color theme="1"/>
      <name val="BIZ UD明朝 Medium"/>
      <family val="1"/>
      <charset val="128"/>
    </font>
    <font>
      <sz val="11"/>
      <color theme="1"/>
      <name val="ＭＳ Ｐゴシック"/>
      <family val="3"/>
      <charset val="128"/>
    </font>
    <font>
      <b/>
      <sz val="11"/>
      <color theme="1"/>
      <name val="BIZ UD明朝 Medium"/>
      <family val="1"/>
      <charset val="128"/>
    </font>
    <font>
      <u/>
      <sz val="11"/>
      <color theme="1"/>
      <name val="BIZ UD明朝 Medium"/>
      <family val="1"/>
      <charset val="128"/>
    </font>
    <font>
      <u val="double"/>
      <sz val="11"/>
      <color theme="1"/>
      <name val="BIZ UD明朝 Medium"/>
      <family val="1"/>
      <charset val="128"/>
    </font>
    <font>
      <strike/>
      <sz val="11"/>
      <color rgb="FFFF0000"/>
      <name val="BIZ UD明朝 Medium"/>
      <family val="1"/>
      <charset val="128"/>
    </font>
    <font>
      <u/>
      <sz val="12"/>
      <color rgb="FF3333FF"/>
      <name val="BIZ UDP明朝 Medium"/>
      <family val="1"/>
      <charset val="128"/>
    </font>
    <font>
      <b/>
      <i/>
      <sz val="18"/>
      <name val="BIZ UDP明朝 Medium"/>
      <family val="1"/>
      <charset val="128"/>
    </font>
    <font>
      <b/>
      <sz val="14"/>
      <name val="BIZ UD明朝 Medium"/>
      <family val="1"/>
      <charset val="128"/>
    </font>
    <font>
      <b/>
      <sz val="16"/>
      <name val="BIZ UD明朝 Medium"/>
      <family val="1"/>
      <charset val="128"/>
    </font>
    <font>
      <b/>
      <sz val="12"/>
      <name val="BIZ UD明朝 Medium"/>
      <family val="1"/>
      <charset val="128"/>
    </font>
    <font>
      <sz val="12"/>
      <name val="BIZ UD明朝 Medium"/>
      <family val="1"/>
      <charset val="128"/>
    </font>
    <font>
      <b/>
      <sz val="11"/>
      <name val="BIZ UD明朝 Medium"/>
      <family val="1"/>
      <charset val="128"/>
    </font>
    <font>
      <b/>
      <i/>
      <sz val="16"/>
      <name val="BIZ UD明朝 Medium"/>
      <family val="1"/>
      <charset val="128"/>
    </font>
    <font>
      <u/>
      <sz val="11"/>
      <name val="BIZ UD明朝 Medium"/>
      <family val="1"/>
      <charset val="128"/>
    </font>
    <font>
      <strike/>
      <sz val="11"/>
      <color rgb="FF0070C0"/>
      <name val="BIZ UD明朝 Medium"/>
      <family val="1"/>
      <charset val="128"/>
    </font>
    <font>
      <b/>
      <sz val="14"/>
      <name val="BIZ UDP明朝 Medium"/>
      <family val="1"/>
      <charset val="128"/>
    </font>
    <font>
      <sz val="14"/>
      <name val="BIZ UDP明朝 Medium"/>
      <family val="1"/>
      <charset val="128"/>
    </font>
    <font>
      <sz val="14"/>
      <color theme="1"/>
      <name val="BIZ UD明朝 Medium"/>
      <family val="1"/>
      <charset val="128"/>
    </font>
    <font>
      <b/>
      <sz val="12"/>
      <name val="BIZ UDP明朝 Medium"/>
      <family val="1"/>
      <charset val="128"/>
    </font>
    <font>
      <sz val="24"/>
      <name val="BIZ UDP明朝 Medium"/>
      <family val="1"/>
      <charset val="128"/>
    </font>
    <font>
      <sz val="16"/>
      <name val="BIZ UDP明朝 Medium"/>
      <family val="1"/>
      <charset val="128"/>
    </font>
    <font>
      <sz val="14"/>
      <color theme="0"/>
      <name val="BIZ UDP明朝 Medium"/>
      <family val="1"/>
      <charset val="128"/>
    </font>
    <font>
      <sz val="14"/>
      <color rgb="FFFF0000"/>
      <name val="BIZ UDP明朝 Medium"/>
      <family val="1"/>
      <charset val="128"/>
    </font>
    <font>
      <b/>
      <sz val="16"/>
      <name val="ＭＳ Ｐゴシック"/>
      <family val="3"/>
      <charset val="128"/>
    </font>
    <font>
      <b/>
      <sz val="16"/>
      <color theme="1"/>
      <name val="BIZ UD明朝 Medium"/>
      <family val="1"/>
      <charset val="128"/>
    </font>
    <font>
      <sz val="12"/>
      <color theme="1"/>
      <name val="BIZ UD明朝 Medium"/>
      <family val="1"/>
      <charset val="128"/>
    </font>
    <font>
      <b/>
      <sz val="12"/>
      <color theme="1"/>
      <name val="ＭＳ Ｐ明朝"/>
      <family val="1"/>
      <charset val="128"/>
    </font>
    <font>
      <b/>
      <sz val="12"/>
      <color theme="1"/>
      <name val="BIZ UD明朝 Medium"/>
      <family val="1"/>
      <charset val="128"/>
    </font>
    <font>
      <b/>
      <u/>
      <sz val="12"/>
      <color theme="1"/>
      <name val="BIZ UDゴシック"/>
      <family val="3"/>
      <charset val="128"/>
    </font>
    <font>
      <b/>
      <sz val="14"/>
      <color theme="1"/>
      <name val="ＭＳ Ｐ明朝"/>
      <family val="1"/>
      <charset val="128"/>
    </font>
    <font>
      <b/>
      <u/>
      <sz val="14"/>
      <color theme="1"/>
      <name val="ＭＳ Ｐ明朝"/>
      <family val="1"/>
      <charset val="128"/>
    </font>
    <font>
      <b/>
      <sz val="28"/>
      <color rgb="FFFF0000"/>
      <name val="ＭＳ Ｐゴシック"/>
      <family val="3"/>
      <charset val="128"/>
    </font>
    <font>
      <sz val="45"/>
      <color theme="1"/>
      <name val="HGP創英角ｺﾞｼｯｸUB"/>
      <family val="3"/>
      <charset val="128"/>
    </font>
    <font>
      <sz val="28"/>
      <color theme="1"/>
      <name val="ＭＳ Ｐゴシック"/>
      <family val="3"/>
      <charset val="128"/>
    </font>
    <font>
      <sz val="24"/>
      <color rgb="FF000000"/>
      <name val="ＭＳ Ｐゴシック"/>
      <family val="3"/>
      <charset val="128"/>
    </font>
    <font>
      <sz val="22"/>
      <color indexed="8"/>
      <name val="ＭＳ Ｐゴシック"/>
      <family val="3"/>
      <charset val="128"/>
    </font>
    <font>
      <sz val="22"/>
      <color theme="1"/>
      <name val="ＭＳ Ｐゴシック"/>
      <family val="3"/>
      <charset val="128"/>
      <scheme val="minor"/>
    </font>
    <font>
      <b/>
      <sz val="22"/>
      <color theme="1"/>
      <name val="ＭＳ Ｐゴシック"/>
      <family val="3"/>
      <charset val="128"/>
    </font>
    <font>
      <sz val="11"/>
      <color theme="1"/>
      <name val="BIZ UDP明朝 Medium"/>
      <family val="1"/>
      <charset val="128"/>
    </font>
    <font>
      <b/>
      <sz val="12"/>
      <color theme="1"/>
      <name val="BIZ UDP明朝 Medium"/>
      <family val="1"/>
      <charset val="128"/>
    </font>
    <font>
      <sz val="12"/>
      <color theme="1"/>
      <name val="BIZ UDP明朝 Medium"/>
      <family val="1"/>
      <charset val="128"/>
    </font>
    <font>
      <b/>
      <sz val="28"/>
      <color theme="1"/>
      <name val="ＭＳ Ｐゴシック"/>
      <family val="3"/>
      <charset val="128"/>
      <scheme val="minor"/>
    </font>
    <font>
      <sz val="20"/>
      <color rgb="FF000000"/>
      <name val="ＭＳ Ｐゴシック"/>
      <family val="3"/>
      <charset val="128"/>
    </font>
    <font>
      <sz val="20"/>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8"/>
      <color theme="0"/>
      <name val="ＭＳ Ｐゴシック"/>
      <family val="3"/>
      <charset val="128"/>
    </font>
    <font>
      <sz val="18"/>
      <color theme="1"/>
      <name val="ＭＳ Ｐゴシック"/>
      <family val="3"/>
      <charset val="128"/>
    </font>
    <font>
      <b/>
      <sz val="18"/>
      <color theme="1"/>
      <name val="ＭＳ Ｐゴシック"/>
      <family val="3"/>
      <charset val="128"/>
    </font>
    <font>
      <sz val="24"/>
      <color theme="0"/>
      <name val="HGP創英角ｺﾞｼｯｸUB"/>
      <family val="3"/>
      <charset val="128"/>
    </font>
  </fonts>
  <fills count="3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CCFF"/>
        <bgColor rgb="FFCCCCFF"/>
      </patternFill>
    </fill>
    <fill>
      <patternFill patternType="solid">
        <fgColor rgb="FFFFFFFF"/>
        <bgColor rgb="FFF2F2F2"/>
      </patternFill>
    </fill>
    <fill>
      <patternFill patternType="solid">
        <fgColor rgb="FFFFFF99"/>
        <bgColor indexed="64"/>
      </patternFill>
    </fill>
    <fill>
      <patternFill patternType="solid">
        <fgColor theme="9" tint="0.79998168889431442"/>
        <bgColor indexed="64"/>
      </patternFill>
    </fill>
    <fill>
      <patternFill patternType="solid">
        <fgColor theme="0" tint="-0.14999847407452621"/>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otted">
        <color indexed="64"/>
      </bottom>
      <diagonal/>
    </border>
    <border>
      <left/>
      <right style="thin">
        <color indexed="64"/>
      </right>
      <top style="thin">
        <color indexed="64"/>
      </top>
      <bottom style="medium">
        <color indexed="64"/>
      </bottom>
      <diagonal/>
    </border>
  </borders>
  <cellStyleXfs count="78">
    <xf numFmtId="0" fontId="0" fillId="0" borderId="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9" fillId="0" borderId="0" applyNumberFormat="0" applyFill="0" applyBorder="0" applyAlignment="0" applyProtection="0">
      <alignment vertical="center"/>
    </xf>
    <xf numFmtId="0" fontId="10" fillId="21" borderId="5" applyNumberFormat="0" applyAlignment="0" applyProtection="0">
      <alignment vertical="center"/>
    </xf>
    <xf numFmtId="0" fontId="11" fillId="22" borderId="0" applyNumberFormat="0" applyBorder="0" applyAlignment="0" applyProtection="0">
      <alignment vertical="center"/>
    </xf>
    <xf numFmtId="0" fontId="6" fillId="23" borderId="6" applyNumberFormat="0" applyFont="0" applyAlignment="0" applyProtection="0">
      <alignment vertical="center"/>
    </xf>
    <xf numFmtId="0" fontId="12" fillId="0" borderId="7" applyNumberFormat="0" applyFill="0" applyAlignment="0" applyProtection="0">
      <alignment vertical="center"/>
    </xf>
    <xf numFmtId="0" fontId="13" fillId="4" borderId="0" applyNumberFormat="0" applyBorder="0" applyAlignment="0" applyProtection="0">
      <alignment vertical="center"/>
    </xf>
    <xf numFmtId="0" fontId="14" fillId="24"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24" borderId="13" applyNumberFormat="0" applyAlignment="0" applyProtection="0">
      <alignment vertical="center"/>
    </xf>
    <xf numFmtId="0" fontId="21" fillId="0" borderId="0" applyNumberFormat="0" applyFill="0" applyBorder="0" applyAlignment="0" applyProtection="0">
      <alignment vertical="center"/>
    </xf>
    <xf numFmtId="6" fontId="4" fillId="0" borderId="0" applyFont="0" applyFill="0" applyBorder="0" applyAlignment="0" applyProtection="0">
      <alignment vertical="center"/>
    </xf>
    <xf numFmtId="0" fontId="22" fillId="8" borderId="8" applyNumberFormat="0" applyAlignment="0" applyProtection="0">
      <alignment vertical="center"/>
    </xf>
    <xf numFmtId="0" fontId="4" fillId="0" borderId="0"/>
    <xf numFmtId="0" fontId="4" fillId="0" borderId="0"/>
    <xf numFmtId="0" fontId="4" fillId="0" borderId="0"/>
    <xf numFmtId="0" fontId="23" fillId="0" borderId="0"/>
    <xf numFmtId="0" fontId="24" fillId="5" borderId="0" applyNumberFormat="0" applyBorder="0" applyAlignment="0" applyProtection="0">
      <alignment vertical="center"/>
    </xf>
    <xf numFmtId="6" fontId="4" fillId="0" borderId="0" applyFont="0" applyFill="0" applyBorder="0" applyAlignment="0" applyProtection="0">
      <alignment vertical="center"/>
    </xf>
    <xf numFmtId="0" fontId="27" fillId="0" borderId="0" applyNumberFormat="0" applyFill="0" applyBorder="0" applyAlignment="0" applyProtection="0">
      <alignment vertical="center"/>
    </xf>
    <xf numFmtId="0" fontId="4" fillId="0" borderId="0"/>
    <xf numFmtId="0" fontId="3"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cellStyleXfs>
  <cellXfs count="679">
    <xf numFmtId="0" fontId="0" fillId="0" borderId="0" xfId="0">
      <alignment vertical="center"/>
    </xf>
    <xf numFmtId="0" fontId="0" fillId="0" borderId="0" xfId="0" applyAlignment="1">
      <alignment horizontal="center" vertical="center"/>
    </xf>
    <xf numFmtId="0" fontId="0" fillId="0" borderId="30" xfId="0" applyBorder="1">
      <alignment vertical="center"/>
    </xf>
    <xf numFmtId="0" fontId="0" fillId="0" borderId="30" xfId="0" applyBorder="1" applyAlignment="1">
      <alignment vertical="center" shrinkToFit="1"/>
    </xf>
    <xf numFmtId="0" fontId="29" fillId="2" borderId="0" xfId="0" applyFont="1" applyFill="1" applyAlignment="1"/>
    <xf numFmtId="0" fontId="30" fillId="2" borderId="0" xfId="0" applyFont="1" applyFill="1" applyAlignment="1"/>
    <xf numFmtId="0" fontId="30" fillId="0" borderId="0" xfId="0" applyFont="1" applyAlignment="1"/>
    <xf numFmtId="0" fontId="31" fillId="2" borderId="0" xfId="0" applyFont="1" applyFill="1" applyAlignment="1"/>
    <xf numFmtId="0" fontId="32" fillId="2" borderId="0" xfId="0" quotePrefix="1" applyFont="1" applyFill="1" applyAlignment="1"/>
    <xf numFmtId="0" fontId="32" fillId="2" borderId="0" xfId="0" applyFont="1" applyFill="1" applyAlignment="1"/>
    <xf numFmtId="0" fontId="33" fillId="2" borderId="0" xfId="0" applyFont="1" applyFill="1" applyAlignment="1"/>
    <xf numFmtId="0" fontId="34" fillId="0" borderId="0" xfId="0" applyFont="1" applyAlignment="1"/>
    <xf numFmtId="0" fontId="33" fillId="2" borderId="0" xfId="0" applyFont="1" applyFill="1" applyAlignment="1">
      <alignment horizontal="left" wrapText="1"/>
    </xf>
    <xf numFmtId="0" fontId="36" fillId="2" borderId="0" xfId="0" applyFont="1" applyFill="1">
      <alignment vertical="center"/>
    </xf>
    <xf numFmtId="0" fontId="32" fillId="2" borderId="0" xfId="0" quotePrefix="1" applyFont="1" applyFill="1">
      <alignment vertical="center"/>
    </xf>
    <xf numFmtId="0" fontId="32" fillId="2" borderId="0" xfId="0" applyFont="1" applyFill="1">
      <alignment vertical="center"/>
    </xf>
    <xf numFmtId="0" fontId="32" fillId="0" borderId="0" xfId="0" applyFont="1">
      <alignment vertical="center"/>
    </xf>
    <xf numFmtId="0" fontId="34" fillId="2" borderId="0" xfId="0" applyFont="1" applyFill="1" applyAlignment="1"/>
    <xf numFmtId="0" fontId="30" fillId="0" borderId="0" xfId="0" applyFont="1" applyAlignment="1">
      <alignment horizontal="center" shrinkToFit="1"/>
    </xf>
    <xf numFmtId="0" fontId="30" fillId="27" borderId="21" xfId="0" applyFont="1" applyFill="1" applyBorder="1" applyAlignment="1">
      <alignment horizontal="center" vertical="center" shrinkToFit="1"/>
    </xf>
    <xf numFmtId="0" fontId="30" fillId="27" borderId="23" xfId="0" applyFont="1" applyFill="1" applyBorder="1" applyAlignment="1">
      <alignment horizontal="center" vertical="center" shrinkToFit="1"/>
    </xf>
    <xf numFmtId="0" fontId="30" fillId="27" borderId="22" xfId="0" applyFont="1" applyFill="1" applyBorder="1" applyAlignment="1">
      <alignment horizontal="center" vertical="center" shrinkToFit="1"/>
    </xf>
    <xf numFmtId="0" fontId="34" fillId="27" borderId="22" xfId="0" applyFont="1" applyFill="1" applyBorder="1" applyAlignment="1">
      <alignment horizontal="center" vertical="center" shrinkToFit="1"/>
    </xf>
    <xf numFmtId="0" fontId="34" fillId="27" borderId="21" xfId="0" applyFont="1" applyFill="1" applyBorder="1" applyAlignment="1">
      <alignment horizontal="center" vertical="center" shrinkToFit="1"/>
    </xf>
    <xf numFmtId="0" fontId="30" fillId="27" borderId="22" xfId="0" applyFont="1" applyFill="1" applyBorder="1" applyAlignment="1">
      <alignment horizontal="left" vertical="center" shrinkToFit="1"/>
    </xf>
    <xf numFmtId="0" fontId="30" fillId="0" borderId="0" xfId="0" applyFont="1">
      <alignment vertical="center"/>
    </xf>
    <xf numFmtId="0" fontId="34" fillId="2" borderId="0" xfId="0" applyFont="1" applyFill="1" applyAlignment="1">
      <alignment horizontal="center"/>
    </xf>
    <xf numFmtId="0" fontId="34" fillId="2" borderId="0" xfId="0" applyFont="1" applyFill="1" applyAlignment="1">
      <alignment horizontal="left"/>
    </xf>
    <xf numFmtId="0" fontId="34" fillId="2" borderId="0" xfId="0" applyFont="1" applyFill="1" applyAlignment="1">
      <alignment horizontal="center" shrinkToFit="1"/>
    </xf>
    <xf numFmtId="0" fontId="34" fillId="2" borderId="0" xfId="0" applyFont="1" applyFill="1" applyAlignment="1">
      <alignment horizontal="right"/>
    </xf>
    <xf numFmtId="0" fontId="34" fillId="2" borderId="0" xfId="0" applyFont="1" applyFill="1" applyAlignment="1">
      <alignment horizontal="right" shrinkToFit="1"/>
    </xf>
    <xf numFmtId="0" fontId="34" fillId="2" borderId="0" xfId="0" applyFont="1" applyFill="1" applyAlignment="1">
      <alignment vertical="center" wrapText="1"/>
    </xf>
    <xf numFmtId="0" fontId="34" fillId="2" borderId="0" xfId="0" applyFont="1" applyFill="1" applyAlignment="1">
      <alignment shrinkToFit="1"/>
    </xf>
    <xf numFmtId="0" fontId="34" fillId="2" borderId="0" xfId="0" applyFont="1" applyFill="1" applyAlignment="1">
      <alignment horizontal="center" vertical="center"/>
    </xf>
    <xf numFmtId="0" fontId="34" fillId="2" borderId="0" xfId="0" applyFont="1" applyFill="1">
      <alignment vertical="center"/>
    </xf>
    <xf numFmtId="0" fontId="39" fillId="0" borderId="0" xfId="0" applyFont="1" applyAlignment="1"/>
    <xf numFmtId="0" fontId="26" fillId="25" borderId="0" xfId="0" applyFont="1" applyFill="1">
      <alignment vertical="center"/>
    </xf>
    <xf numFmtId="0" fontId="26" fillId="25" borderId="0" xfId="0" applyFont="1" applyFill="1" applyAlignment="1">
      <alignment vertical="center" wrapText="1"/>
    </xf>
    <xf numFmtId="14" fontId="0" fillId="0" borderId="0" xfId="0" applyNumberFormat="1">
      <alignment vertical="center"/>
    </xf>
    <xf numFmtId="14" fontId="0" fillId="0" borderId="30" xfId="0" applyNumberFormat="1" applyBorder="1" applyAlignment="1">
      <alignment vertical="center" shrinkToFit="1"/>
    </xf>
    <xf numFmtId="14" fontId="0" fillId="0" borderId="30" xfId="0" applyNumberFormat="1" applyBorder="1">
      <alignment vertical="center"/>
    </xf>
    <xf numFmtId="0" fontId="26" fillId="25" borderId="53" xfId="0" applyFont="1" applyFill="1" applyBorder="1">
      <alignment vertical="center"/>
    </xf>
    <xf numFmtId="0" fontId="26" fillId="25" borderId="53" xfId="0" applyFont="1" applyFill="1" applyBorder="1" applyAlignment="1">
      <alignment vertical="center" wrapText="1"/>
    </xf>
    <xf numFmtId="14" fontId="26" fillId="25" borderId="53" xfId="0" applyNumberFormat="1" applyFont="1" applyFill="1" applyBorder="1" applyAlignment="1">
      <alignment vertical="center" wrapText="1"/>
    </xf>
    <xf numFmtId="0" fontId="0" fillId="26" borderId="30" xfId="0" applyFill="1" applyBorder="1" applyAlignment="1">
      <alignment horizontal="center" vertical="center" shrinkToFit="1"/>
    </xf>
    <xf numFmtId="0" fontId="30" fillId="0" borderId="0" xfId="0" applyFont="1" applyAlignment="1">
      <alignment horizontal="center"/>
    </xf>
    <xf numFmtId="0" fontId="37" fillId="0" borderId="0" xfId="0" applyFont="1" applyAlignment="1"/>
    <xf numFmtId="0" fontId="37" fillId="0" borderId="0" xfId="0" applyFont="1" applyAlignment="1">
      <alignment horizontal="center" shrinkToFit="1"/>
    </xf>
    <xf numFmtId="0" fontId="37" fillId="0" borderId="4" xfId="0" applyFont="1" applyBorder="1" applyAlignment="1">
      <alignment horizontal="center" shrinkToFit="1"/>
    </xf>
    <xf numFmtId="0" fontId="37" fillId="0" borderId="0" xfId="0" applyFont="1" applyAlignment="1">
      <alignment horizontal="center" vertical="center"/>
    </xf>
    <xf numFmtId="0" fontId="31" fillId="0" borderId="0" xfId="0" applyFont="1" applyAlignment="1"/>
    <xf numFmtId="0" fontId="30" fillId="0" borderId="21" xfId="0" applyFont="1" applyBorder="1" applyAlignment="1">
      <alignment horizontal="center"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shrinkToFit="1"/>
    </xf>
    <xf numFmtId="0" fontId="30" fillId="0" borderId="24" xfId="0" applyFont="1" applyBorder="1" applyAlignment="1">
      <alignment horizontal="center" vertical="top"/>
    </xf>
    <xf numFmtId="0" fontId="30" fillId="0" borderId="21" xfId="0" applyFont="1" applyBorder="1" applyAlignment="1">
      <alignment horizontal="center" vertical="center"/>
    </xf>
    <xf numFmtId="0" fontId="39" fillId="0" borderId="26" xfId="0" applyFont="1" applyBorder="1" applyAlignment="1">
      <alignment horizontal="center" shrinkToFit="1"/>
    </xf>
    <xf numFmtId="0" fontId="30" fillId="0" borderId="29" xfId="0" applyFont="1" applyBorder="1" applyAlignment="1">
      <alignment horizontal="center" vertical="center" shrinkToFit="1"/>
    </xf>
    <xf numFmtId="0" fontId="30" fillId="0" borderId="25" xfId="0" applyFont="1" applyBorder="1" applyAlignment="1">
      <alignment horizontal="center" vertical="center" shrinkToFit="1"/>
    </xf>
    <xf numFmtId="0" fontId="39" fillId="0" borderId="27" xfId="0" applyFont="1" applyBorder="1" applyAlignment="1">
      <alignment horizontal="center" vertical="center" shrinkToFit="1"/>
    </xf>
    <xf numFmtId="0" fontId="30" fillId="0" borderId="29" xfId="0" applyFont="1" applyBorder="1" applyAlignment="1">
      <alignment horizontal="center" shrinkToFit="1"/>
    </xf>
    <xf numFmtId="0" fontId="30" fillId="0" borderId="27" xfId="0" applyFont="1" applyBorder="1" applyAlignment="1">
      <alignment horizontal="center" shrinkToFit="1"/>
    </xf>
    <xf numFmtId="0" fontId="30" fillId="0" borderId="25" xfId="0" applyFont="1" applyBorder="1" applyAlignment="1">
      <alignment horizontal="center" shrinkToFit="1"/>
    </xf>
    <xf numFmtId="0" fontId="30" fillId="0" borderId="1" xfId="0" applyFont="1" applyBorder="1" applyAlignment="1">
      <alignment vertical="center" shrinkToFit="1"/>
    </xf>
    <xf numFmtId="0" fontId="30" fillId="27" borderId="2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1" xfId="0" applyFont="1" applyFill="1" applyBorder="1" applyAlignment="1">
      <alignment horizontal="center" vertical="center"/>
    </xf>
    <xf numFmtId="0" fontId="39" fillId="0" borderId="1" xfId="0" applyFont="1" applyBorder="1" applyAlignment="1">
      <alignment horizontal="center" vertical="center" shrinkToFit="1"/>
    </xf>
    <xf numFmtId="0" fontId="30" fillId="0" borderId="23" xfId="0" applyFont="1" applyBorder="1" applyAlignment="1">
      <alignment horizontal="center" vertical="center"/>
    </xf>
    <xf numFmtId="176" fontId="30" fillId="0" borderId="23" xfId="0" applyNumberFormat="1" applyFont="1" applyBorder="1" applyAlignment="1">
      <alignment horizontal="center" vertical="center"/>
    </xf>
    <xf numFmtId="0" fontId="30" fillId="0" borderId="23" xfId="0" applyFont="1" applyBorder="1" applyAlignment="1">
      <alignment vertical="center" shrinkToFit="1"/>
    </xf>
    <xf numFmtId="0" fontId="30" fillId="0" borderId="22" xfId="0" applyFont="1" applyBorder="1" applyAlignment="1">
      <alignment vertical="center" shrinkToFit="1"/>
    </xf>
    <xf numFmtId="176" fontId="30" fillId="0" borderId="1" xfId="0" applyNumberFormat="1" applyFont="1" applyBorder="1" applyAlignment="1">
      <alignment horizontal="left" vertical="center"/>
    </xf>
    <xf numFmtId="0" fontId="30" fillId="0" borderId="23" xfId="0" applyFont="1" applyBorder="1">
      <alignment vertical="center"/>
    </xf>
    <xf numFmtId="0" fontId="30" fillId="0" borderId="22" xfId="0" applyFont="1" applyBorder="1">
      <alignment vertical="center"/>
    </xf>
    <xf numFmtId="0" fontId="30" fillId="0" borderId="21" xfId="0" applyFont="1" applyBorder="1">
      <alignment vertical="center"/>
    </xf>
    <xf numFmtId="176" fontId="30" fillId="0" borderId="23" xfId="0" applyNumberFormat="1" applyFont="1" applyBorder="1">
      <alignment vertical="center"/>
    </xf>
    <xf numFmtId="0" fontId="39" fillId="0" borderId="0" xfId="0" applyFont="1" applyAlignment="1">
      <alignment horizontal="center"/>
    </xf>
    <xf numFmtId="5" fontId="39" fillId="0" borderId="0" xfId="0" applyNumberFormat="1"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39" fillId="0" borderId="0" xfId="0" applyFont="1" applyAlignment="1">
      <alignment horizontal="center" shrinkToFit="1"/>
    </xf>
    <xf numFmtId="0" fontId="39" fillId="0" borderId="0" xfId="0" applyFont="1" applyAlignment="1">
      <alignment horizontal="right"/>
    </xf>
    <xf numFmtId="0" fontId="39" fillId="0" borderId="0" xfId="0" applyFont="1" applyAlignment="1">
      <alignment horizontal="right" shrinkToFit="1"/>
    </xf>
    <xf numFmtId="0" fontId="40" fillId="0" borderId="0" xfId="0" applyFont="1" applyAlignment="1">
      <alignment vertical="center" wrapText="1"/>
    </xf>
    <xf numFmtId="0" fontId="39" fillId="0" borderId="0" xfId="0" applyFont="1" applyAlignment="1">
      <alignment shrinkToFit="1"/>
    </xf>
    <xf numFmtId="0" fontId="39" fillId="0" borderId="0" xfId="0" applyFont="1" applyAlignment="1">
      <alignment horizontal="center" vertical="center"/>
    </xf>
    <xf numFmtId="0" fontId="39" fillId="0" borderId="0" xfId="0" applyFont="1">
      <alignment vertical="center"/>
    </xf>
    <xf numFmtId="0" fontId="30" fillId="0" borderId="0" xfId="0" applyFont="1" applyAlignment="1">
      <alignment horizontal="right"/>
    </xf>
    <xf numFmtId="0" fontId="30" fillId="0" borderId="3" xfId="0" applyFont="1" applyBorder="1" applyAlignment="1"/>
    <xf numFmtId="0" fontId="34" fillId="0" borderId="3" xfId="0" applyFont="1" applyBorder="1" applyAlignment="1">
      <alignment horizontal="right"/>
    </xf>
    <xf numFmtId="0" fontId="34" fillId="0" borderId="3" xfId="0" applyFont="1" applyBorder="1" applyAlignment="1">
      <alignment horizontal="center"/>
    </xf>
    <xf numFmtId="0" fontId="41" fillId="0" borderId="0" xfId="0" applyFont="1" applyAlignment="1">
      <alignment vertical="top"/>
    </xf>
    <xf numFmtId="0" fontId="34" fillId="0" borderId="0" xfId="0" applyFont="1" applyAlignment="1">
      <alignment vertical="top"/>
    </xf>
    <xf numFmtId="0" fontId="34" fillId="0" borderId="0" xfId="0" applyFont="1" applyAlignment="1">
      <alignment horizontal="right"/>
    </xf>
    <xf numFmtId="0" fontId="30" fillId="0" borderId="0" xfId="0" applyFont="1" applyAlignment="1">
      <alignment horizontal="left"/>
    </xf>
    <xf numFmtId="0" fontId="34" fillId="0" borderId="3" xfId="0" applyFont="1" applyBorder="1" applyAlignment="1"/>
    <xf numFmtId="0" fontId="28" fillId="0" borderId="0" xfId="0" applyFont="1">
      <alignment vertical="center"/>
    </xf>
    <xf numFmtId="0" fontId="30" fillId="27" borderId="23" xfId="0" applyFont="1" applyFill="1" applyBorder="1" applyAlignment="1">
      <alignment horizontal="left" vertical="center" shrinkToFit="1"/>
    </xf>
    <xf numFmtId="0" fontId="30" fillId="27" borderId="23" xfId="0" applyFont="1" applyFill="1" applyBorder="1">
      <alignment vertical="center"/>
    </xf>
    <xf numFmtId="0" fontId="30" fillId="27" borderId="22" xfId="0" applyFont="1" applyFill="1" applyBorder="1">
      <alignment vertical="center"/>
    </xf>
    <xf numFmtId="0" fontId="30" fillId="0" borderId="26" xfId="0" applyFont="1" applyBorder="1" applyAlignment="1">
      <alignment horizontal="center" vertical="center" wrapText="1" shrinkToFit="1"/>
    </xf>
    <xf numFmtId="0" fontId="30" fillId="0" borderId="27" xfId="0" applyFont="1" applyBorder="1" applyAlignment="1">
      <alignment horizontal="center" vertical="center" shrinkToFit="1"/>
    </xf>
    <xf numFmtId="177" fontId="30" fillId="0" borderId="0" xfId="0" applyNumberFormat="1" applyFont="1" applyAlignment="1">
      <alignment vertical="center" shrinkToFit="1"/>
    </xf>
    <xf numFmtId="0" fontId="38" fillId="0" borderId="0" xfId="0" applyFont="1">
      <alignment vertical="center"/>
    </xf>
    <xf numFmtId="0" fontId="30" fillId="0" borderId="22" xfId="0" applyFont="1" applyBorder="1" applyAlignment="1">
      <alignment horizontal="center" vertical="center" shrinkToFit="1"/>
    </xf>
    <xf numFmtId="176" fontId="30" fillId="0" borderId="23" xfId="0" applyNumberFormat="1" applyFont="1" applyBorder="1" applyAlignment="1">
      <alignment horizontal="center" vertical="center" shrinkToFit="1"/>
    </xf>
    <xf numFmtId="176" fontId="30" fillId="0" borderId="1" xfId="0" applyNumberFormat="1" applyFont="1" applyBorder="1" applyAlignment="1">
      <alignment horizontal="left" vertical="center" shrinkToFit="1"/>
    </xf>
    <xf numFmtId="0" fontId="30" fillId="0" borderId="21" xfId="0" applyFont="1" applyBorder="1" applyAlignment="1">
      <alignment vertical="center" shrinkToFit="1"/>
    </xf>
    <xf numFmtId="176" fontId="30" fillId="0" borderId="23" xfId="0" applyNumberFormat="1" applyFont="1" applyBorder="1" applyAlignment="1">
      <alignment vertical="center" shrinkToFit="1"/>
    </xf>
    <xf numFmtId="177" fontId="30" fillId="0" borderId="0" xfId="0" applyNumberFormat="1" applyFont="1" applyAlignment="1">
      <alignment shrinkToFit="1"/>
    </xf>
    <xf numFmtId="0" fontId="30" fillId="2" borderId="0" xfId="0" applyFont="1" applyFill="1" applyAlignment="1">
      <alignment vertical="center" shrinkToFit="1"/>
    </xf>
    <xf numFmtId="0" fontId="30" fillId="2" borderId="0" xfId="0" applyFont="1" applyFill="1" applyAlignment="1">
      <alignment horizontal="center" vertical="center" shrinkToFit="1"/>
    </xf>
    <xf numFmtId="0" fontId="34" fillId="2" borderId="0" xfId="0" applyFont="1" applyFill="1" applyAlignment="1">
      <alignment horizontal="center" vertical="center" shrinkToFit="1"/>
    </xf>
    <xf numFmtId="0" fontId="39" fillId="2" borderId="0" xfId="0" applyFont="1" applyFill="1" applyAlignment="1">
      <alignment horizontal="center" vertical="center" shrinkToFit="1"/>
    </xf>
    <xf numFmtId="176" fontId="30" fillId="2" borderId="0" xfId="0" applyNumberFormat="1" applyFont="1" applyFill="1" applyAlignment="1">
      <alignment horizontal="center" vertical="center" shrinkToFit="1"/>
    </xf>
    <xf numFmtId="176" fontId="30" fillId="2" borderId="0" xfId="0" applyNumberFormat="1" applyFont="1" applyFill="1" applyAlignment="1">
      <alignment horizontal="left" vertical="center" shrinkToFit="1"/>
    </xf>
    <xf numFmtId="0" fontId="30" fillId="2" borderId="0" xfId="0" applyFont="1" applyFill="1">
      <alignment vertical="center"/>
    </xf>
    <xf numFmtId="0" fontId="43" fillId="0" borderId="0" xfId="74" applyFont="1">
      <alignment vertical="center"/>
    </xf>
    <xf numFmtId="0" fontId="3" fillId="0" borderId="0" xfId="74">
      <alignment vertical="center"/>
    </xf>
    <xf numFmtId="0" fontId="43" fillId="0" borderId="0" xfId="74" applyFont="1" applyAlignment="1">
      <alignment horizontal="center" vertical="center"/>
    </xf>
    <xf numFmtId="0" fontId="47" fillId="0" borderId="0" xfId="74" applyFont="1" applyAlignment="1">
      <alignment horizontal="left" vertical="center"/>
    </xf>
    <xf numFmtId="0" fontId="43" fillId="0" borderId="1" xfId="74" applyFont="1" applyBorder="1" applyAlignment="1">
      <alignment horizontal="center" vertical="center"/>
    </xf>
    <xf numFmtId="0" fontId="43" fillId="0" borderId="1" xfId="74" applyFont="1" applyBorder="1" applyAlignment="1">
      <alignment horizontal="left" vertical="center"/>
    </xf>
    <xf numFmtId="0" fontId="43" fillId="0" borderId="4" xfId="74" applyFont="1" applyBorder="1">
      <alignment vertical="center"/>
    </xf>
    <xf numFmtId="0" fontId="43" fillId="0" borderId="3" xfId="74" applyFont="1" applyBorder="1">
      <alignment vertical="center"/>
    </xf>
    <xf numFmtId="0" fontId="46" fillId="0" borderId="14" xfId="74" applyFont="1" applyBorder="1">
      <alignment vertical="center"/>
    </xf>
    <xf numFmtId="0" fontId="43" fillId="0" borderId="1" xfId="74" applyFont="1" applyBorder="1">
      <alignment vertical="center"/>
    </xf>
    <xf numFmtId="56" fontId="46" fillId="0" borderId="34" xfId="74" applyNumberFormat="1" applyFont="1" applyBorder="1">
      <alignment vertical="center"/>
    </xf>
    <xf numFmtId="56" fontId="46" fillId="0" borderId="0" xfId="74" applyNumberFormat="1" applyFont="1">
      <alignment vertical="center"/>
    </xf>
    <xf numFmtId="56" fontId="46" fillId="0" borderId="38" xfId="74" applyNumberFormat="1" applyFont="1" applyBorder="1">
      <alignment vertical="center"/>
    </xf>
    <xf numFmtId="56" fontId="46" fillId="0" borderId="31" xfId="74" applyNumberFormat="1" applyFont="1" applyBorder="1">
      <alignment vertical="center"/>
    </xf>
    <xf numFmtId="56" fontId="46" fillId="0" borderId="3" xfId="74" applyNumberFormat="1" applyFont="1" applyBorder="1">
      <alignment vertical="center"/>
    </xf>
    <xf numFmtId="56" fontId="46" fillId="0" borderId="35" xfId="74" applyNumberFormat="1" applyFont="1" applyBorder="1">
      <alignment vertical="center"/>
    </xf>
    <xf numFmtId="0" fontId="46" fillId="0" borderId="44" xfId="74" applyFont="1" applyBorder="1" applyAlignment="1">
      <alignment vertical="distributed" wrapText="1"/>
    </xf>
    <xf numFmtId="0" fontId="46" fillId="0" borderId="38" xfId="74" applyFont="1" applyBorder="1" applyAlignment="1">
      <alignment vertical="distributed" wrapText="1"/>
    </xf>
    <xf numFmtId="0" fontId="46" fillId="0" borderId="38" xfId="74" applyFont="1" applyBorder="1" applyAlignment="1">
      <alignment vertical="center" wrapText="1"/>
    </xf>
    <xf numFmtId="0" fontId="46" fillId="0" borderId="34" xfId="74" applyFont="1" applyBorder="1" applyAlignment="1">
      <alignment vertical="distributed" wrapText="1"/>
    </xf>
    <xf numFmtId="0" fontId="46" fillId="0" borderId="0" xfId="74" applyFont="1" applyAlignment="1">
      <alignment vertical="distributed" wrapText="1"/>
    </xf>
    <xf numFmtId="0" fontId="46" fillId="0" borderId="0" xfId="74" applyFont="1" applyAlignment="1">
      <alignment vertical="center" wrapText="1"/>
    </xf>
    <xf numFmtId="0" fontId="46" fillId="0" borderId="49" xfId="74" applyFont="1" applyBorder="1" applyAlignment="1">
      <alignment vertical="distributed" wrapText="1"/>
    </xf>
    <xf numFmtId="0" fontId="46" fillId="0" borderId="35" xfId="74" applyFont="1" applyBorder="1" applyAlignment="1">
      <alignment vertical="distributed" wrapText="1"/>
    </xf>
    <xf numFmtId="0" fontId="46" fillId="0" borderId="35" xfId="74" applyFont="1" applyBorder="1" applyAlignment="1">
      <alignment vertical="center" wrapText="1"/>
    </xf>
    <xf numFmtId="0" fontId="52" fillId="0" borderId="0" xfId="74" applyFont="1" applyAlignment="1">
      <alignment vertical="center" wrapText="1"/>
    </xf>
    <xf numFmtId="0" fontId="53" fillId="28" borderId="17" xfId="74" applyFont="1" applyFill="1" applyBorder="1">
      <alignment vertical="center"/>
    </xf>
    <xf numFmtId="0" fontId="53" fillId="28" borderId="31" xfId="74" applyFont="1" applyFill="1" applyBorder="1">
      <alignment vertical="center"/>
    </xf>
    <xf numFmtId="0" fontId="53" fillId="0" borderId="0" xfId="74" applyFont="1">
      <alignment vertical="center"/>
    </xf>
    <xf numFmtId="0" fontId="43" fillId="0" borderId="0" xfId="74" applyFont="1" applyAlignment="1">
      <alignment horizontal="right" vertical="center"/>
    </xf>
    <xf numFmtId="0" fontId="55" fillId="0" borderId="0" xfId="0" applyFont="1" applyAlignment="1"/>
    <xf numFmtId="0" fontId="55" fillId="0" borderId="0" xfId="0" applyFont="1" applyAlignment="1">
      <alignment horizontal="center" shrinkToFit="1"/>
    </xf>
    <xf numFmtId="0" fontId="55" fillId="0" borderId="0" xfId="0" applyFont="1">
      <alignment vertical="center"/>
    </xf>
    <xf numFmtId="0" fontId="56" fillId="0" borderId="0" xfId="0" applyFont="1" applyAlignment="1"/>
    <xf numFmtId="0" fontId="57" fillId="0" borderId="0" xfId="0" applyFont="1">
      <alignment vertical="center"/>
    </xf>
    <xf numFmtId="0" fontId="58" fillId="0" borderId="0" xfId="0" applyFont="1">
      <alignment vertical="center"/>
    </xf>
    <xf numFmtId="6" fontId="57" fillId="0" borderId="0" xfId="71" applyFont="1">
      <alignment vertical="center"/>
    </xf>
    <xf numFmtId="0" fontId="59" fillId="0" borderId="0" xfId="0" applyFont="1">
      <alignment vertical="center"/>
    </xf>
    <xf numFmtId="0" fontId="60" fillId="0" borderId="0" xfId="0" applyFont="1" applyAlignment="1">
      <alignment horizontal="justify" vertical="center"/>
    </xf>
    <xf numFmtId="0" fontId="60" fillId="0" borderId="0" xfId="0" applyFont="1">
      <alignment vertical="center"/>
    </xf>
    <xf numFmtId="0" fontId="58" fillId="2" borderId="0" xfId="0" applyFont="1" applyFill="1">
      <alignment vertical="center"/>
    </xf>
    <xf numFmtId="6" fontId="58" fillId="0" borderId="0" xfId="71" applyFont="1" applyAlignment="1">
      <alignment vertical="center"/>
    </xf>
    <xf numFmtId="6" fontId="58" fillId="0" borderId="0" xfId="71" applyFont="1">
      <alignment vertical="center"/>
    </xf>
    <xf numFmtId="0" fontId="63" fillId="0" borderId="0" xfId="0" applyFont="1">
      <alignment vertical="center"/>
    </xf>
    <xf numFmtId="0" fontId="58" fillId="0" borderId="3" xfId="0" applyFont="1" applyBorder="1">
      <alignment vertical="center"/>
    </xf>
    <xf numFmtId="0" fontId="58" fillId="0" borderId="1" xfId="0"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lignment vertical="center"/>
    </xf>
    <xf numFmtId="0" fontId="58" fillId="0" borderId="32" xfId="0" applyFont="1" applyBorder="1">
      <alignment vertical="center"/>
    </xf>
    <xf numFmtId="0" fontId="65" fillId="0" borderId="0" xfId="0" applyFont="1">
      <alignment vertical="center"/>
    </xf>
    <xf numFmtId="0" fontId="66" fillId="0" borderId="0" xfId="0" applyFont="1">
      <alignment vertical="center"/>
    </xf>
    <xf numFmtId="0" fontId="30" fillId="0" borderId="1" xfId="0" applyFont="1" applyBorder="1" applyAlignment="1">
      <alignment horizontal="center" vertical="center" shrinkToFit="1"/>
    </xf>
    <xf numFmtId="0" fontId="68" fillId="0" borderId="0" xfId="0" applyFont="1" applyAlignment="1"/>
    <xf numFmtId="0" fontId="68" fillId="0" borderId="0" xfId="0" applyFont="1" applyAlignment="1">
      <alignment horizontal="center" shrinkToFit="1"/>
    </xf>
    <xf numFmtId="0" fontId="38" fillId="0" borderId="0" xfId="0" applyFont="1" applyAlignment="1"/>
    <xf numFmtId="0" fontId="34" fillId="0" borderId="4" xfId="0" applyFont="1" applyBorder="1" applyAlignment="1"/>
    <xf numFmtId="0" fontId="30" fillId="0" borderId="16" xfId="0" applyFont="1" applyBorder="1" applyAlignment="1">
      <alignment horizontal="center" vertical="top"/>
    </xf>
    <xf numFmtId="0" fontId="39" fillId="0" borderId="16" xfId="0" applyFont="1" applyBorder="1" applyAlignment="1">
      <alignment horizontal="center" shrinkToFit="1"/>
    </xf>
    <xf numFmtId="0" fontId="30" fillId="0" borderId="17" xfId="0" applyFont="1" applyBorder="1" applyAlignment="1">
      <alignment shrinkToFit="1"/>
    </xf>
    <xf numFmtId="0" fontId="39" fillId="0" borderId="17" xfId="0" applyFont="1" applyBorder="1" applyAlignment="1">
      <alignment horizontal="center" vertical="center" shrinkToFit="1"/>
    </xf>
    <xf numFmtId="0" fontId="30" fillId="0" borderId="1" xfId="0" applyFont="1" applyBorder="1" applyAlignment="1">
      <alignment horizontal="center" shrinkToFit="1"/>
    </xf>
    <xf numFmtId="0" fontId="30" fillId="0" borderId="1" xfId="0" applyFont="1" applyBorder="1" applyAlignment="1"/>
    <xf numFmtId="0" fontId="30" fillId="0" borderId="1" xfId="0" applyFont="1" applyBorder="1" applyAlignment="1">
      <alignment horizontal="center"/>
    </xf>
    <xf numFmtId="0" fontId="34" fillId="0" borderId="1" xfId="0" applyFont="1" applyBorder="1" applyAlignment="1">
      <alignment horizontal="center" vertical="center"/>
    </xf>
    <xf numFmtId="49" fontId="30" fillId="0" borderId="1" xfId="0" applyNumberFormat="1" applyFont="1" applyBorder="1" applyAlignment="1">
      <alignment horizontal="center"/>
    </xf>
    <xf numFmtId="0" fontId="30" fillId="0" borderId="1" xfId="0" applyFont="1" applyBorder="1" applyAlignment="1">
      <alignment shrinkToFit="1"/>
    </xf>
    <xf numFmtId="49" fontId="30" fillId="0" borderId="1" xfId="0" applyNumberFormat="1" applyFont="1" applyBorder="1" applyAlignment="1"/>
    <xf numFmtId="0" fontId="73" fillId="0" borderId="0" xfId="0" applyFont="1">
      <alignment vertical="center"/>
    </xf>
    <xf numFmtId="0" fontId="57" fillId="0" borderId="0" xfId="67" applyFont="1" applyAlignment="1">
      <alignment vertical="center"/>
    </xf>
    <xf numFmtId="0" fontId="70" fillId="0" borderId="0" xfId="67" applyFont="1" applyAlignment="1">
      <alignment horizontal="center" vertical="center"/>
    </xf>
    <xf numFmtId="0" fontId="74" fillId="0" borderId="0" xfId="67" applyFont="1" applyAlignment="1">
      <alignment horizontal="left" vertical="center"/>
    </xf>
    <xf numFmtId="0" fontId="57" fillId="0" borderId="14" xfId="67" applyFont="1" applyBorder="1" applyAlignment="1">
      <alignment vertical="center"/>
    </xf>
    <xf numFmtId="0" fontId="57" fillId="0" borderId="2" xfId="67" applyFont="1" applyBorder="1" applyAlignment="1">
      <alignment vertical="center"/>
    </xf>
    <xf numFmtId="0" fontId="57" fillId="0" borderId="15" xfId="67" applyFont="1" applyBorder="1" applyAlignment="1">
      <alignment vertical="center"/>
    </xf>
    <xf numFmtId="0" fontId="57" fillId="0" borderId="0" xfId="67" applyFont="1" applyAlignment="1">
      <alignment horizontal="center" vertical="center"/>
    </xf>
    <xf numFmtId="0" fontId="57" fillId="0" borderId="14" xfId="67" applyFont="1" applyBorder="1" applyAlignment="1">
      <alignment horizontal="left" vertical="center"/>
    </xf>
    <xf numFmtId="0" fontId="57" fillId="0" borderId="2" xfId="67" applyFont="1" applyBorder="1" applyAlignment="1">
      <alignment horizontal="left" vertical="center"/>
    </xf>
    <xf numFmtId="0" fontId="57" fillId="0" borderId="15" xfId="67" applyFont="1" applyBorder="1" applyAlignment="1">
      <alignment horizontal="left" vertical="center"/>
    </xf>
    <xf numFmtId="0" fontId="57" fillId="33" borderId="14" xfId="67" applyFont="1" applyFill="1" applyBorder="1" applyAlignment="1">
      <alignment vertical="center"/>
    </xf>
    <xf numFmtId="0" fontId="57" fillId="33" borderId="2" xfId="67" applyFont="1" applyFill="1" applyBorder="1" applyAlignment="1">
      <alignment vertical="center"/>
    </xf>
    <xf numFmtId="0" fontId="57" fillId="33" borderId="15" xfId="67" applyFont="1" applyFill="1" applyBorder="1" applyAlignment="1">
      <alignment vertical="center"/>
    </xf>
    <xf numFmtId="0" fontId="57" fillId="33" borderId="34" xfId="67" applyFont="1" applyFill="1" applyBorder="1" applyAlignment="1">
      <alignment vertical="center"/>
    </xf>
    <xf numFmtId="0" fontId="57" fillId="33" borderId="0" xfId="67" applyFont="1" applyFill="1" applyAlignment="1">
      <alignment vertical="center"/>
    </xf>
    <xf numFmtId="0" fontId="57" fillId="33" borderId="34" xfId="67" applyFont="1" applyFill="1" applyBorder="1" applyAlignment="1">
      <alignment horizontal="left" vertical="center"/>
    </xf>
    <xf numFmtId="0" fontId="57" fillId="33" borderId="0" xfId="67" applyFont="1" applyFill="1" applyAlignment="1">
      <alignment horizontal="left" vertical="center"/>
    </xf>
    <xf numFmtId="0" fontId="57" fillId="33" borderId="20" xfId="67" applyFont="1" applyFill="1" applyBorder="1" applyAlignment="1">
      <alignment horizontal="left" vertical="center"/>
    </xf>
    <xf numFmtId="0" fontId="57" fillId="33" borderId="14" xfId="67" applyFont="1" applyFill="1" applyBorder="1" applyAlignment="1">
      <alignment horizontal="left" vertical="center"/>
    </xf>
    <xf numFmtId="0" fontId="57" fillId="33" borderId="2" xfId="67" applyFont="1" applyFill="1" applyBorder="1" applyAlignment="1">
      <alignment horizontal="left" vertical="center"/>
    </xf>
    <xf numFmtId="0" fontId="57" fillId="33" borderId="15" xfId="67" applyFont="1" applyFill="1" applyBorder="1" applyAlignment="1">
      <alignment horizontal="left" vertical="center"/>
    </xf>
    <xf numFmtId="0" fontId="73" fillId="0" borderId="0" xfId="67" applyFont="1" applyAlignment="1">
      <alignment vertical="center" wrapText="1"/>
    </xf>
    <xf numFmtId="0" fontId="73" fillId="0" borderId="0" xfId="67" applyFont="1"/>
    <xf numFmtId="0" fontId="71" fillId="0" borderId="0" xfId="67" applyFont="1"/>
    <xf numFmtId="0" fontId="59" fillId="32" borderId="0" xfId="0" applyFont="1" applyFill="1" applyAlignment="1">
      <alignment horizontal="left" vertical="center"/>
    </xf>
    <xf numFmtId="0" fontId="59" fillId="0" borderId="0" xfId="0" applyFont="1" applyAlignment="1">
      <alignment horizontal="left" vertical="center"/>
    </xf>
    <xf numFmtId="0" fontId="73" fillId="0" borderId="0" xfId="67" applyFont="1" applyAlignment="1">
      <alignment vertical="center"/>
    </xf>
    <xf numFmtId="0" fontId="72" fillId="0" borderId="0" xfId="67" applyFont="1"/>
    <xf numFmtId="0" fontId="72" fillId="0" borderId="0" xfId="67" applyFont="1" applyAlignment="1">
      <alignment vertical="center"/>
    </xf>
    <xf numFmtId="0" fontId="57" fillId="0" borderId="0" xfId="67" applyFont="1" applyAlignment="1">
      <alignment horizontal="left" vertical="center" wrapText="1"/>
    </xf>
    <xf numFmtId="0" fontId="69" fillId="0" borderId="0" xfId="0" applyFont="1">
      <alignment vertical="center"/>
    </xf>
    <xf numFmtId="0" fontId="58" fillId="0" borderId="0" xfId="67" applyFont="1" applyAlignment="1">
      <alignment vertical="center"/>
    </xf>
    <xf numFmtId="0" fontId="57" fillId="2" borderId="0" xfId="0" applyFont="1" applyFill="1">
      <alignment vertical="center"/>
    </xf>
    <xf numFmtId="5" fontId="34" fillId="2" borderId="0" xfId="0" applyNumberFormat="1" applyFont="1" applyFill="1" applyAlignment="1">
      <alignment horizontal="center"/>
    </xf>
    <xf numFmtId="0" fontId="30" fillId="2" borderId="4" xfId="0" applyFont="1" applyFill="1" applyBorder="1" applyAlignment="1">
      <alignment vertical="center" shrinkToFit="1"/>
    </xf>
    <xf numFmtId="0" fontId="59" fillId="2" borderId="0" xfId="0" applyFont="1" applyFill="1">
      <alignment vertical="center"/>
    </xf>
    <xf numFmtId="0" fontId="77" fillId="0" borderId="0" xfId="67" applyFont="1"/>
    <xf numFmtId="0" fontId="30" fillId="0" borderId="0" xfId="67" applyFont="1" applyAlignment="1">
      <alignment vertical="center"/>
    </xf>
    <xf numFmtId="0" fontId="78" fillId="0" borderId="0" xfId="67" applyFont="1"/>
    <xf numFmtId="0" fontId="78" fillId="0" borderId="0" xfId="0" applyFont="1">
      <alignment vertical="center"/>
    </xf>
    <xf numFmtId="5" fontId="39" fillId="0" borderId="3" xfId="0" applyNumberFormat="1" applyFont="1" applyBorder="1" applyAlignment="1">
      <alignment horizontal="right"/>
    </xf>
    <xf numFmtId="0" fontId="79" fillId="0" borderId="0" xfId="67" applyFont="1"/>
    <xf numFmtId="0" fontId="30" fillId="0" borderId="0" xfId="73" applyFont="1"/>
    <xf numFmtId="0" fontId="77" fillId="0" borderId="0" xfId="73" applyFont="1" applyAlignment="1">
      <alignment vertical="center"/>
    </xf>
    <xf numFmtId="0" fontId="77" fillId="0" borderId="0" xfId="73" applyFont="1" applyAlignment="1">
      <alignment horizontal="right" vertical="center"/>
    </xf>
    <xf numFmtId="0" fontId="80" fillId="0" borderId="0" xfId="73" applyFont="1" applyAlignment="1">
      <alignment vertical="center"/>
    </xf>
    <xf numFmtId="0" fontId="81" fillId="0" borderId="0" xfId="73" applyFont="1"/>
    <xf numFmtId="0" fontId="82" fillId="0" borderId="3" xfId="73" applyFont="1" applyBorder="1" applyAlignment="1">
      <alignment horizontal="left"/>
    </xf>
    <xf numFmtId="0" fontId="81" fillId="0" borderId="56" xfId="73" applyFont="1" applyBorder="1"/>
    <xf numFmtId="0" fontId="81" fillId="0" borderId="40" xfId="73" applyFont="1" applyBorder="1"/>
    <xf numFmtId="0" fontId="30" fillId="0" borderId="0" xfId="73" applyFont="1" applyAlignment="1">
      <alignment horizontal="left"/>
    </xf>
    <xf numFmtId="0" fontId="30" fillId="0" borderId="0" xfId="73" applyFont="1" applyAlignment="1">
      <alignment vertical="center"/>
    </xf>
    <xf numFmtId="0" fontId="78" fillId="0" borderId="57" xfId="73" applyFont="1" applyBorder="1" applyAlignment="1">
      <alignment horizontal="center" vertical="center" wrapText="1"/>
    </xf>
    <xf numFmtId="0" fontId="82" fillId="0" borderId="58" xfId="73" applyFont="1" applyBorder="1" applyAlignment="1">
      <alignment horizontal="center" vertical="center"/>
    </xf>
    <xf numFmtId="0" fontId="82" fillId="0" borderId="59" xfId="73" applyFont="1" applyBorder="1" applyAlignment="1">
      <alignment horizontal="center" vertical="center" wrapText="1"/>
    </xf>
    <xf numFmtId="0" fontId="78" fillId="0" borderId="0" xfId="73" applyFont="1"/>
    <xf numFmtId="0" fontId="78" fillId="0" borderId="60" xfId="73" applyFont="1" applyBorder="1" applyAlignment="1">
      <alignment horizontal="center" vertical="center"/>
    </xf>
    <xf numFmtId="0" fontId="78" fillId="30" borderId="17" xfId="73" applyFont="1" applyFill="1" applyBorder="1" applyAlignment="1">
      <alignment horizontal="right" vertical="center"/>
    </xf>
    <xf numFmtId="0" fontId="78" fillId="31" borderId="17" xfId="73" applyFont="1" applyFill="1" applyBorder="1" applyAlignment="1">
      <alignment horizontal="right" vertical="center"/>
    </xf>
    <xf numFmtId="0" fontId="78" fillId="31" borderId="17" xfId="73" applyFont="1" applyFill="1" applyBorder="1" applyAlignment="1">
      <alignment horizontal="center" vertical="center"/>
    </xf>
    <xf numFmtId="178" fontId="78" fillId="31" borderId="61" xfId="73" applyNumberFormat="1" applyFont="1" applyFill="1" applyBorder="1" applyAlignment="1">
      <alignment vertical="center"/>
    </xf>
    <xf numFmtId="178" fontId="78" fillId="31" borderId="62" xfId="73" applyNumberFormat="1" applyFont="1" applyFill="1" applyBorder="1" applyAlignment="1">
      <alignment vertical="center"/>
    </xf>
    <xf numFmtId="178" fontId="83" fillId="0" borderId="0" xfId="73" applyNumberFormat="1" applyFont="1" applyAlignment="1">
      <alignment vertical="center"/>
    </xf>
    <xf numFmtId="0" fontId="78" fillId="0" borderId="63" xfId="73" applyFont="1" applyBorder="1" applyAlignment="1">
      <alignment horizontal="center" vertical="center"/>
    </xf>
    <xf numFmtId="0" fontId="78" fillId="30" borderId="1" xfId="73" applyFont="1" applyFill="1" applyBorder="1" applyAlignment="1">
      <alignment horizontal="right" vertical="center"/>
    </xf>
    <xf numFmtId="0" fontId="78" fillId="31" borderId="1" xfId="73" applyFont="1" applyFill="1" applyBorder="1" applyAlignment="1">
      <alignment horizontal="right" vertical="center"/>
    </xf>
    <xf numFmtId="0" fontId="78" fillId="31" borderId="1" xfId="73" applyFont="1" applyFill="1" applyBorder="1" applyAlignment="1">
      <alignment horizontal="center" vertical="center"/>
    </xf>
    <xf numFmtId="178" fontId="78" fillId="31" borderId="64" xfId="73" applyNumberFormat="1" applyFont="1" applyFill="1" applyBorder="1" applyAlignment="1">
      <alignment vertical="center"/>
    </xf>
    <xf numFmtId="178" fontId="78" fillId="31" borderId="65" xfId="73" applyNumberFormat="1" applyFont="1" applyFill="1" applyBorder="1" applyAlignment="1">
      <alignment vertical="center"/>
    </xf>
    <xf numFmtId="0" fontId="78" fillId="0" borderId="66" xfId="73" applyFont="1" applyBorder="1" applyAlignment="1">
      <alignment horizontal="center" vertical="center"/>
    </xf>
    <xf numFmtId="0" fontId="78" fillId="30" borderId="51" xfId="73" applyFont="1" applyFill="1" applyBorder="1" applyAlignment="1">
      <alignment horizontal="right" vertical="center"/>
    </xf>
    <xf numFmtId="0" fontId="78" fillId="31" borderId="51" xfId="73" applyFont="1" applyFill="1" applyBorder="1" applyAlignment="1">
      <alignment horizontal="right" vertical="center"/>
    </xf>
    <xf numFmtId="0" fontId="78" fillId="31" borderId="51" xfId="73" applyFont="1" applyFill="1" applyBorder="1" applyAlignment="1">
      <alignment horizontal="center" vertical="center"/>
    </xf>
    <xf numFmtId="178" fontId="78" fillId="31" borderId="67" xfId="73" applyNumberFormat="1" applyFont="1" applyFill="1" applyBorder="1" applyAlignment="1">
      <alignment vertical="center"/>
    </xf>
    <xf numFmtId="178" fontId="78" fillId="31" borderId="68" xfId="73" applyNumberFormat="1" applyFont="1" applyFill="1" applyBorder="1" applyAlignment="1">
      <alignment vertical="center"/>
    </xf>
    <xf numFmtId="0" fontId="78" fillId="0" borderId="0" xfId="73" applyFont="1" applyAlignment="1">
      <alignment horizontal="center" vertical="center"/>
    </xf>
    <xf numFmtId="178" fontId="78" fillId="0" borderId="0" xfId="73" applyNumberFormat="1" applyFont="1" applyAlignment="1">
      <alignment vertical="center"/>
    </xf>
    <xf numFmtId="178" fontId="78" fillId="31" borderId="69" xfId="73" applyNumberFormat="1" applyFont="1" applyFill="1" applyBorder="1" applyAlignment="1">
      <alignment horizontal="center" vertical="center"/>
    </xf>
    <xf numFmtId="178" fontId="78" fillId="31" borderId="70" xfId="73" applyNumberFormat="1" applyFont="1" applyFill="1" applyBorder="1" applyAlignment="1">
      <alignment vertical="center"/>
    </xf>
    <xf numFmtId="178" fontId="84" fillId="0" borderId="0" xfId="73" applyNumberFormat="1" applyFont="1" applyAlignment="1">
      <alignment vertical="center"/>
    </xf>
    <xf numFmtId="178" fontId="78" fillId="32" borderId="0" xfId="73" applyNumberFormat="1" applyFont="1" applyFill="1" applyAlignment="1">
      <alignment horizontal="center" vertical="center"/>
    </xf>
    <xf numFmtId="178" fontId="78" fillId="32" borderId="0" xfId="73" applyNumberFormat="1" applyFont="1" applyFill="1" applyAlignment="1">
      <alignment vertical="center"/>
    </xf>
    <xf numFmtId="0" fontId="78" fillId="0" borderId="0" xfId="73" applyFont="1" applyAlignment="1">
      <alignment vertical="center"/>
    </xf>
    <xf numFmtId="0" fontId="82" fillId="0" borderId="0" xfId="0" applyFont="1" applyAlignment="1">
      <alignment horizontal="center" vertical="center"/>
    </xf>
    <xf numFmtId="0" fontId="34" fillId="0" borderId="2" xfId="0" applyFont="1" applyBorder="1" applyAlignment="1">
      <alignment horizontal="center" vertical="center"/>
    </xf>
    <xf numFmtId="0" fontId="30" fillId="0" borderId="1" xfId="0" applyFont="1" applyBorder="1" applyAlignment="1">
      <alignment horizontal="center" vertical="center"/>
    </xf>
    <xf numFmtId="0" fontId="39" fillId="0" borderId="1" xfId="0" applyFont="1" applyBorder="1" applyAlignment="1">
      <alignment horizontal="center" vertical="center"/>
    </xf>
    <xf numFmtId="5" fontId="39" fillId="0" borderId="1" xfId="0" applyNumberFormat="1" applyFont="1" applyBorder="1" applyAlignment="1">
      <alignment horizontal="center"/>
    </xf>
    <xf numFmtId="0" fontId="30" fillId="0" borderId="1" xfId="0" applyFont="1" applyBorder="1">
      <alignment vertical="center"/>
    </xf>
    <xf numFmtId="0" fontId="30" fillId="29" borderId="1" xfId="0" applyFont="1" applyFill="1" applyBorder="1" applyProtection="1">
      <alignment vertical="center"/>
      <protection locked="0"/>
    </xf>
    <xf numFmtId="5" fontId="30" fillId="0" borderId="1" xfId="0" applyNumberFormat="1" applyFont="1" applyBorder="1">
      <alignment vertical="center"/>
    </xf>
    <xf numFmtId="0" fontId="30" fillId="0" borderId="14" xfId="0" applyFont="1" applyBorder="1" applyAlignment="1">
      <alignment horizontal="right" vertical="center"/>
    </xf>
    <xf numFmtId="0" fontId="58" fillId="0" borderId="0" xfId="0" quotePrefix="1" applyFont="1">
      <alignment vertical="center"/>
    </xf>
    <xf numFmtId="0" fontId="61" fillId="0" borderId="0" xfId="67" applyFont="1"/>
    <xf numFmtId="0" fontId="85" fillId="0" borderId="0" xfId="0" applyFont="1">
      <alignment vertical="center"/>
    </xf>
    <xf numFmtId="0" fontId="86" fillId="0" borderId="0" xfId="67" applyFont="1" applyAlignment="1">
      <alignment horizontal="center" vertical="center"/>
    </xf>
    <xf numFmtId="0" fontId="58" fillId="0" borderId="14" xfId="67" applyFont="1" applyBorder="1" applyAlignment="1">
      <alignment vertical="center"/>
    </xf>
    <xf numFmtId="0" fontId="58" fillId="0" borderId="2" xfId="67" applyFont="1" applyBorder="1" applyAlignment="1">
      <alignment vertical="center"/>
    </xf>
    <xf numFmtId="0" fontId="58" fillId="0" borderId="15" xfId="67" applyFont="1" applyBorder="1" applyAlignment="1">
      <alignment vertical="center"/>
    </xf>
    <xf numFmtId="0" fontId="58" fillId="0" borderId="0" xfId="67" applyFont="1" applyAlignment="1">
      <alignment horizontal="center" vertical="center"/>
    </xf>
    <xf numFmtId="0" fontId="58" fillId="0" borderId="14" xfId="67" applyFont="1" applyBorder="1" applyAlignment="1">
      <alignment horizontal="left" vertical="center"/>
    </xf>
    <xf numFmtId="0" fontId="58" fillId="0" borderId="2" xfId="67" applyFont="1" applyBorder="1" applyAlignment="1">
      <alignment horizontal="left" vertical="center"/>
    </xf>
    <xf numFmtId="0" fontId="58" fillId="0" borderId="15" xfId="67" applyFont="1" applyBorder="1" applyAlignment="1">
      <alignment horizontal="left" vertical="center"/>
    </xf>
    <xf numFmtId="0" fontId="63" fillId="0" borderId="0" xfId="67" applyFont="1" applyAlignment="1">
      <alignment vertical="center"/>
    </xf>
    <xf numFmtId="0" fontId="58" fillId="0" borderId="18" xfId="0" applyFont="1" applyBorder="1">
      <alignment vertical="center"/>
    </xf>
    <xf numFmtId="0" fontId="58" fillId="0" borderId="4" xfId="0" applyFont="1" applyBorder="1">
      <alignment vertical="center"/>
    </xf>
    <xf numFmtId="0" fontId="58" fillId="0" borderId="19" xfId="0" applyFont="1" applyBorder="1">
      <alignment vertical="center"/>
    </xf>
    <xf numFmtId="0" fontId="58" fillId="0" borderId="34" xfId="0" applyFont="1" applyBorder="1">
      <alignment vertical="center"/>
    </xf>
    <xf numFmtId="0" fontId="58" fillId="0" borderId="20" xfId="0" applyFont="1" applyBorder="1">
      <alignment vertical="center"/>
    </xf>
    <xf numFmtId="0" fontId="88" fillId="0" borderId="0" xfId="67" applyFont="1"/>
    <xf numFmtId="0" fontId="89" fillId="0" borderId="0" xfId="0" applyFont="1">
      <alignment vertical="center"/>
    </xf>
    <xf numFmtId="0" fontId="90" fillId="0" borderId="0" xfId="72" applyFont="1" applyFill="1" applyBorder="1" applyAlignment="1">
      <alignment vertical="center"/>
    </xf>
    <xf numFmtId="0" fontId="61" fillId="0" borderId="0" xfId="0" applyFont="1">
      <alignment vertical="center"/>
    </xf>
    <xf numFmtId="0" fontId="79" fillId="0" borderId="3" xfId="67" applyFont="1" applyBorder="1"/>
    <xf numFmtId="0" fontId="64" fillId="0" borderId="3" xfId="72" applyFont="1" applyFill="1" applyBorder="1" applyAlignment="1">
      <alignment vertical="center"/>
    </xf>
    <xf numFmtId="0" fontId="79" fillId="0" borderId="3" xfId="0" applyFont="1" applyBorder="1">
      <alignment vertical="center"/>
    </xf>
    <xf numFmtId="0" fontId="63" fillId="0" borderId="4" xfId="0" applyFont="1" applyBorder="1">
      <alignment vertical="center"/>
    </xf>
    <xf numFmtId="0" fontId="63" fillId="0" borderId="3" xfId="0" applyFont="1" applyBorder="1">
      <alignment vertical="center"/>
    </xf>
    <xf numFmtId="0" fontId="87" fillId="0" borderId="0" xfId="67" applyFont="1"/>
    <xf numFmtId="0" fontId="87" fillId="0" borderId="0" xfId="67" applyFont="1" applyAlignment="1">
      <alignment vertical="center"/>
    </xf>
    <xf numFmtId="0" fontId="58" fillId="0" borderId="0" xfId="67" applyFont="1" applyAlignment="1">
      <alignment horizontal="left" vertical="center" wrapText="1"/>
    </xf>
    <xf numFmtId="0" fontId="61" fillId="0" borderId="0" xfId="67" applyFont="1" applyAlignment="1">
      <alignment vertical="center"/>
    </xf>
    <xf numFmtId="0" fontId="91" fillId="0" borderId="0" xfId="67" applyFont="1"/>
    <xf numFmtId="0" fontId="58" fillId="0" borderId="0" xfId="67" applyFont="1"/>
    <xf numFmtId="0" fontId="45" fillId="0" borderId="0" xfId="74" applyFont="1">
      <alignment vertical="center"/>
    </xf>
    <xf numFmtId="0" fontId="3" fillId="0" borderId="0" xfId="74" applyAlignment="1">
      <alignment horizontal="left" vertical="center"/>
    </xf>
    <xf numFmtId="0" fontId="46" fillId="0" borderId="0" xfId="74" applyFont="1">
      <alignment vertical="center"/>
    </xf>
    <xf numFmtId="0" fontId="54" fillId="0" borderId="0" xfId="74" applyFont="1" applyAlignment="1">
      <alignment horizontal="left" vertical="center"/>
    </xf>
    <xf numFmtId="0" fontId="98" fillId="0" borderId="0" xfId="74" applyFont="1">
      <alignment vertical="center"/>
    </xf>
    <xf numFmtId="0" fontId="97" fillId="0" borderId="4" xfId="66" applyFont="1" applyBorder="1" applyAlignment="1">
      <alignment vertical="center"/>
    </xf>
    <xf numFmtId="0" fontId="97" fillId="0" borderId="19" xfId="66" applyFont="1" applyBorder="1" applyAlignment="1">
      <alignment vertical="center"/>
    </xf>
    <xf numFmtId="0" fontId="51" fillId="0" borderId="19" xfId="74" applyFont="1" applyBorder="1">
      <alignment vertical="center"/>
    </xf>
    <xf numFmtId="0" fontId="51" fillId="0" borderId="0" xfId="74" applyFont="1">
      <alignment vertical="center"/>
    </xf>
    <xf numFmtId="0" fontId="51" fillId="0" borderId="20" xfId="74" applyFont="1" applyBorder="1">
      <alignment vertical="center"/>
    </xf>
    <xf numFmtId="0" fontId="51" fillId="0" borderId="34" xfId="74" applyFont="1" applyBorder="1">
      <alignment vertical="center"/>
    </xf>
    <xf numFmtId="0" fontId="54" fillId="0" borderId="0" xfId="74" applyFont="1" applyAlignment="1">
      <alignment vertical="distributed"/>
    </xf>
    <xf numFmtId="0" fontId="46" fillId="0" borderId="0" xfId="74" applyFont="1" applyAlignment="1">
      <alignment vertical="distributed"/>
    </xf>
    <xf numFmtId="0" fontId="100" fillId="0" borderId="0" xfId="73" applyFont="1"/>
    <xf numFmtId="0" fontId="100" fillId="0" borderId="0" xfId="0" applyFont="1">
      <alignment vertical="center"/>
    </xf>
    <xf numFmtId="0" fontId="38" fillId="0" borderId="0" xfId="0" applyFont="1" applyAlignment="1">
      <alignment horizontal="center"/>
    </xf>
    <xf numFmtId="0" fontId="31" fillId="0" borderId="0" xfId="0" applyFont="1" applyAlignment="1">
      <alignment horizontal="center"/>
    </xf>
    <xf numFmtId="0" fontId="101" fillId="0" borderId="0" xfId="73" applyFont="1"/>
    <xf numFmtId="0" fontId="102" fillId="0" borderId="0" xfId="0" applyFont="1">
      <alignment vertical="center"/>
    </xf>
    <xf numFmtId="0" fontId="102" fillId="2" borderId="0" xfId="73" applyFont="1" applyFill="1"/>
    <xf numFmtId="0" fontId="102" fillId="0" borderId="0" xfId="73" applyFont="1"/>
    <xf numFmtId="0" fontId="102" fillId="2" borderId="0" xfId="0" applyFont="1" applyFill="1" applyAlignment="1">
      <alignment horizontal="left" vertical="center"/>
    </xf>
    <xf numFmtId="0" fontId="102" fillId="2" borderId="0" xfId="0" applyFont="1" applyFill="1">
      <alignment vertical="center"/>
    </xf>
    <xf numFmtId="0" fontId="101" fillId="0" borderId="0" xfId="0" applyFont="1">
      <alignment vertical="center"/>
    </xf>
    <xf numFmtId="0" fontId="2" fillId="2" borderId="0" xfId="76" applyFill="1">
      <alignment vertical="center"/>
    </xf>
    <xf numFmtId="0" fontId="106" fillId="0" borderId="4" xfId="66" applyFont="1" applyBorder="1" applyAlignment="1">
      <alignment vertical="center"/>
    </xf>
    <xf numFmtId="0" fontId="107" fillId="0" borderId="0" xfId="74" applyFont="1">
      <alignment vertical="center"/>
    </xf>
    <xf numFmtId="0" fontId="106" fillId="0" borderId="34" xfId="66" applyFont="1" applyBorder="1" applyAlignment="1">
      <alignment vertical="center"/>
    </xf>
    <xf numFmtId="0" fontId="106" fillId="0" borderId="0" xfId="66" applyFont="1" applyAlignment="1">
      <alignment vertical="center"/>
    </xf>
    <xf numFmtId="0" fontId="52" fillId="0" borderId="0" xfId="74" applyFont="1">
      <alignment vertical="center"/>
    </xf>
    <xf numFmtId="0" fontId="46" fillId="0" borderId="15" xfId="74" applyFont="1" applyBorder="1">
      <alignment vertical="center"/>
    </xf>
    <xf numFmtId="0" fontId="46" fillId="0" borderId="1" xfId="74" applyFont="1" applyBorder="1">
      <alignment vertical="center"/>
    </xf>
    <xf numFmtId="0" fontId="46" fillId="0" borderId="64" xfId="74" applyFont="1" applyBorder="1">
      <alignment vertical="center"/>
    </xf>
    <xf numFmtId="0" fontId="61" fillId="0" borderId="0" xfId="0" applyFont="1" applyAlignment="1">
      <alignment horizontal="center" vertical="center"/>
    </xf>
    <xf numFmtId="0" fontId="58" fillId="0" borderId="0" xfId="0" applyFont="1" applyAlignment="1">
      <alignment horizontal="left" vertical="center" wrapText="1"/>
    </xf>
    <xf numFmtId="0" fontId="46" fillId="35" borderId="18" xfId="74" applyFont="1" applyFill="1" applyBorder="1" applyAlignment="1">
      <alignment vertical="distributed" wrapText="1"/>
    </xf>
    <xf numFmtId="0" fontId="46" fillId="35" borderId="4" xfId="74" applyFont="1" applyFill="1" applyBorder="1" applyAlignment="1">
      <alignment vertical="distributed" wrapText="1"/>
    </xf>
    <xf numFmtId="0" fontId="46" fillId="35" borderId="38" xfId="74" applyFont="1" applyFill="1" applyBorder="1">
      <alignment vertical="center"/>
    </xf>
    <xf numFmtId="0" fontId="46" fillId="35" borderId="17" xfId="74" applyFont="1" applyFill="1" applyBorder="1">
      <alignment vertical="center"/>
    </xf>
    <xf numFmtId="0" fontId="46" fillId="35" borderId="34" xfId="74" applyFont="1" applyFill="1" applyBorder="1" applyAlignment="1">
      <alignment vertical="distributed" wrapText="1"/>
    </xf>
    <xf numFmtId="0" fontId="46" fillId="35" borderId="0" xfId="74" applyFont="1" applyFill="1" applyAlignment="1">
      <alignment vertical="distributed" wrapText="1"/>
    </xf>
    <xf numFmtId="0" fontId="46" fillId="35" borderId="0" xfId="74" applyFont="1" applyFill="1">
      <alignment vertical="center"/>
    </xf>
    <xf numFmtId="0" fontId="46" fillId="35" borderId="113" xfId="74" applyFont="1" applyFill="1" applyBorder="1" applyAlignment="1">
      <alignment vertical="center" textRotation="255"/>
    </xf>
    <xf numFmtId="0" fontId="46" fillId="35" borderId="16" xfId="74" applyFont="1" applyFill="1" applyBorder="1">
      <alignment vertical="center"/>
    </xf>
    <xf numFmtId="0" fontId="46" fillId="35" borderId="35" xfId="74" applyFont="1" applyFill="1" applyBorder="1">
      <alignment vertical="center"/>
    </xf>
    <xf numFmtId="0" fontId="70" fillId="0" borderId="0" xfId="67" applyFont="1" applyAlignment="1">
      <alignment horizontal="left" vertical="center"/>
    </xf>
    <xf numFmtId="0" fontId="37" fillId="0" borderId="0" xfId="0" applyFont="1" applyAlignment="1">
      <alignment horizontal="left"/>
    </xf>
    <xf numFmtId="0" fontId="37" fillId="0" borderId="0" xfId="0" applyFont="1" applyAlignment="1">
      <alignment horizontal="center"/>
    </xf>
    <xf numFmtId="0" fontId="37" fillId="0" borderId="3" xfId="0" applyFont="1" applyBorder="1" applyAlignment="1"/>
    <xf numFmtId="0" fontId="58" fillId="0" borderId="0" xfId="0" applyFont="1" applyAlignment="1">
      <alignment horizontal="right" vertical="center"/>
    </xf>
    <xf numFmtId="0" fontId="58" fillId="0" borderId="117" xfId="0" applyFont="1" applyBorder="1" applyAlignment="1">
      <alignment horizontal="center" vertical="center"/>
    </xf>
    <xf numFmtId="0" fontId="58" fillId="0" borderId="17" xfId="0" applyFont="1" applyBorder="1" applyAlignment="1">
      <alignment horizontal="left" vertical="center"/>
    </xf>
    <xf numFmtId="0" fontId="58" fillId="0" borderId="1" xfId="0" applyFont="1" applyBorder="1" applyAlignment="1">
      <alignment horizontal="left" vertical="center"/>
    </xf>
    <xf numFmtId="0" fontId="58" fillId="0" borderId="114" xfId="0" applyFont="1" applyBorder="1" applyAlignment="1">
      <alignment horizontal="center" vertical="center"/>
    </xf>
    <xf numFmtId="0" fontId="58" fillId="0" borderId="116" xfId="0" applyFont="1" applyBorder="1" applyAlignment="1">
      <alignment horizontal="center" vertical="center"/>
    </xf>
    <xf numFmtId="0" fontId="58" fillId="0" borderId="115" xfId="0" applyFont="1" applyBorder="1" applyAlignment="1">
      <alignment horizontal="center" vertical="center"/>
    </xf>
    <xf numFmtId="0" fontId="58" fillId="0" borderId="0" xfId="0" applyFont="1" applyAlignment="1">
      <alignment horizontal="left" vertical="center" wrapText="1"/>
    </xf>
    <xf numFmtId="0" fontId="61" fillId="0" borderId="0" xfId="0" applyFont="1" applyAlignment="1">
      <alignment horizontal="center" vertical="center"/>
    </xf>
    <xf numFmtId="0" fontId="62" fillId="0" borderId="0" xfId="0" applyFont="1">
      <alignment vertical="center"/>
    </xf>
    <xf numFmtId="0" fontId="63" fillId="0" borderId="18" xfId="0" applyFont="1" applyBorder="1" applyAlignment="1">
      <alignment horizontal="center" vertical="center" wrapText="1"/>
    </xf>
    <xf numFmtId="0" fontId="63" fillId="0" borderId="4" xfId="0" applyFont="1" applyBorder="1" applyAlignment="1">
      <alignment horizontal="center" vertical="center"/>
    </xf>
    <xf numFmtId="0" fontId="63" fillId="0" borderId="19" xfId="0" applyFont="1" applyBorder="1" applyAlignment="1">
      <alignment horizontal="center" vertical="center"/>
    </xf>
    <xf numFmtId="0" fontId="63" fillId="0" borderId="34" xfId="0" applyFont="1" applyBorder="1" applyAlignment="1">
      <alignment horizontal="center" vertical="center"/>
    </xf>
    <xf numFmtId="0" fontId="63" fillId="0" borderId="0" xfId="0" applyFont="1" applyAlignment="1">
      <alignment horizontal="center" vertical="center"/>
    </xf>
    <xf numFmtId="0" fontId="63" fillId="0" borderId="20" xfId="0" applyFont="1" applyBorder="1" applyAlignment="1">
      <alignment horizontal="center" vertical="center"/>
    </xf>
    <xf numFmtId="0" fontId="63" fillId="0" borderId="31" xfId="0" applyFont="1" applyBorder="1" applyAlignment="1">
      <alignment horizontal="center" vertical="center"/>
    </xf>
    <xf numFmtId="0" fontId="63" fillId="0" borderId="3" xfId="0" applyFont="1" applyBorder="1" applyAlignment="1">
      <alignment horizontal="center" vertical="center"/>
    </xf>
    <xf numFmtId="0" fontId="63" fillId="0" borderId="32" xfId="0" applyFont="1" applyBorder="1" applyAlignment="1">
      <alignment horizontal="center" vertical="center"/>
    </xf>
    <xf numFmtId="180" fontId="58" fillId="0" borderId="0" xfId="0" applyNumberFormat="1" applyFont="1" applyAlignment="1">
      <alignment horizontal="right" vertical="center"/>
    </xf>
    <xf numFmtId="0" fontId="70" fillId="0" borderId="0" xfId="67" applyFont="1" applyAlignment="1">
      <alignment horizontal="center" vertical="center"/>
    </xf>
    <xf numFmtId="0" fontId="58" fillId="0" borderId="0" xfId="0" applyFont="1" applyAlignment="1">
      <alignment horizontal="right" vertical="center"/>
    </xf>
    <xf numFmtId="0" fontId="57" fillId="32" borderId="0" xfId="0" applyFont="1" applyFill="1" applyAlignment="1">
      <alignment horizontal="right" vertical="center"/>
    </xf>
    <xf numFmtId="0" fontId="57" fillId="0" borderId="1" xfId="67" applyFont="1" applyBorder="1" applyAlignment="1">
      <alignment horizontal="center" vertical="center"/>
    </xf>
    <xf numFmtId="0" fontId="57" fillId="0" borderId="1" xfId="67" applyFont="1" applyBorder="1" applyAlignment="1">
      <alignment horizontal="left" vertical="center" wrapText="1"/>
    </xf>
    <xf numFmtId="0" fontId="57" fillId="0" borderId="1" xfId="67" applyFont="1" applyBorder="1" applyAlignment="1">
      <alignment horizontal="left" vertical="center"/>
    </xf>
    <xf numFmtId="0" fontId="57" fillId="33" borderId="1" xfId="67" applyFont="1" applyFill="1" applyBorder="1" applyAlignment="1">
      <alignment horizontal="center" vertical="center"/>
    </xf>
    <xf numFmtId="0" fontId="57" fillId="33" borderId="14" xfId="67" applyFont="1" applyFill="1" applyBorder="1" applyAlignment="1">
      <alignment horizontal="left" vertical="center" wrapText="1"/>
    </xf>
    <xf numFmtId="0" fontId="57" fillId="33" borderId="2" xfId="67" applyFont="1" applyFill="1" applyBorder="1" applyAlignment="1">
      <alignment horizontal="left" vertical="center" wrapText="1"/>
    </xf>
    <xf numFmtId="0" fontId="57" fillId="33" borderId="15" xfId="67" applyFont="1" applyFill="1" applyBorder="1" applyAlignment="1">
      <alignment horizontal="left" vertical="center" wrapText="1"/>
    </xf>
    <xf numFmtId="0" fontId="57" fillId="0" borderId="4" xfId="67" applyFont="1" applyBorder="1" applyAlignment="1">
      <alignment horizontal="center" vertical="center"/>
    </xf>
    <xf numFmtId="0" fontId="57" fillId="33" borderId="16" xfId="67" applyFont="1" applyFill="1" applyBorder="1" applyAlignment="1">
      <alignment horizontal="center" vertical="center"/>
    </xf>
    <xf numFmtId="0" fontId="57" fillId="0" borderId="14" xfId="67" applyFont="1" applyBorder="1" applyAlignment="1">
      <alignment horizontal="left" vertical="center" wrapText="1"/>
    </xf>
    <xf numFmtId="0" fontId="57" fillId="0" borderId="14" xfId="67" applyFont="1" applyBorder="1" applyAlignment="1">
      <alignment horizontal="left" vertical="center"/>
    </xf>
    <xf numFmtId="0" fontId="58" fillId="0" borderId="31" xfId="67" applyFont="1" applyBorder="1" applyAlignment="1">
      <alignment vertical="center" wrapText="1"/>
    </xf>
    <xf numFmtId="0" fontId="58" fillId="0" borderId="3" xfId="67" applyFont="1" applyBorder="1" applyAlignment="1">
      <alignment vertical="center" wrapText="1"/>
    </xf>
    <xf numFmtId="0" fontId="58" fillId="0" borderId="32" xfId="67" applyFont="1" applyBorder="1" applyAlignment="1">
      <alignment vertical="center" wrapText="1"/>
    </xf>
    <xf numFmtId="0" fontId="86" fillId="0" borderId="0" xfId="67" applyFont="1" applyAlignment="1">
      <alignment horizontal="center" vertical="center"/>
    </xf>
    <xf numFmtId="0" fontId="58" fillId="32" borderId="0" xfId="0" applyFont="1" applyFill="1" applyAlignment="1">
      <alignment horizontal="right" vertical="center"/>
    </xf>
    <xf numFmtId="0" fontId="58" fillId="0" borderId="1" xfId="67" applyFont="1" applyBorder="1" applyAlignment="1">
      <alignment horizontal="center" vertical="center"/>
    </xf>
    <xf numFmtId="0" fontId="58" fillId="0" borderId="1" xfId="67" applyFont="1" applyBorder="1" applyAlignment="1">
      <alignment horizontal="left" vertical="center"/>
    </xf>
    <xf numFmtId="0" fontId="58" fillId="0" borderId="16" xfId="67" applyFont="1" applyBorder="1" applyAlignment="1">
      <alignment horizontal="left" vertical="center"/>
    </xf>
    <xf numFmtId="0" fontId="58" fillId="0" borderId="18" xfId="67" applyFont="1" applyBorder="1" applyAlignment="1">
      <alignment vertical="center" wrapText="1"/>
    </xf>
    <xf numFmtId="0" fontId="58" fillId="0" borderId="4" xfId="67" applyFont="1" applyBorder="1" applyAlignment="1">
      <alignment vertical="center" wrapText="1"/>
    </xf>
    <xf numFmtId="0" fontId="58" fillId="0" borderId="19" xfId="67" applyFont="1" applyBorder="1" applyAlignment="1">
      <alignment vertical="center" wrapText="1"/>
    </xf>
    <xf numFmtId="0" fontId="58" fillId="0" borderId="34" xfId="67" applyFont="1" applyBorder="1" applyAlignment="1">
      <alignment vertical="center" wrapText="1"/>
    </xf>
    <xf numFmtId="0" fontId="58" fillId="0" borderId="0" xfId="67" applyFont="1" applyAlignment="1">
      <alignment vertical="center" wrapText="1"/>
    </xf>
    <xf numFmtId="0" fontId="58" fillId="0" borderId="20" xfId="67" applyFont="1" applyBorder="1" applyAlignment="1">
      <alignment vertical="center" wrapText="1"/>
    </xf>
    <xf numFmtId="0" fontId="58" fillId="0" borderId="14" xfId="67" applyFont="1" applyBorder="1" applyAlignment="1">
      <alignment horizontal="left" vertical="center" wrapText="1"/>
    </xf>
    <xf numFmtId="0" fontId="58" fillId="0" borderId="14" xfId="67" applyFont="1" applyBorder="1" applyAlignment="1">
      <alignment horizontal="left" vertical="center"/>
    </xf>
    <xf numFmtId="0" fontId="58" fillId="0" borderId="4" xfId="67" applyFont="1" applyBorder="1" applyAlignment="1">
      <alignment horizontal="center" vertical="center"/>
    </xf>
    <xf numFmtId="0" fontId="30" fillId="0" borderId="0" xfId="0" applyFont="1" applyAlignment="1">
      <alignment horizontal="center"/>
    </xf>
    <xf numFmtId="0" fontId="37" fillId="0" borderId="3" xfId="0" applyFont="1" applyBorder="1" applyAlignment="1">
      <alignment horizontal="center" shrinkToFit="1"/>
    </xf>
    <xf numFmtId="0" fontId="37" fillId="0" borderId="0" xfId="0" applyFont="1" applyAlignment="1">
      <alignment horizontal="center" shrinkToFit="1"/>
    </xf>
    <xf numFmtId="0" fontId="37" fillId="0" borderId="3" xfId="0" applyFont="1" applyBorder="1" applyAlignment="1">
      <alignment horizontal="center" vertical="center"/>
    </xf>
    <xf numFmtId="0" fontId="30" fillId="0" borderId="22" xfId="0" applyFont="1" applyBorder="1" applyAlignment="1">
      <alignment horizontal="center" vertical="center"/>
    </xf>
    <xf numFmtId="0" fontId="30" fillId="0" borderId="28" xfId="0" applyFont="1" applyBorder="1" applyAlignment="1">
      <alignment horizontal="center"/>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30" fillId="0" borderId="1"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8" xfId="0" applyFont="1" applyBorder="1" applyAlignment="1">
      <alignment horizontal="center" vertical="center" shrinkToFit="1"/>
    </xf>
    <xf numFmtId="0" fontId="39" fillId="0" borderId="24" xfId="0" applyFont="1" applyBorder="1" applyAlignment="1">
      <alignment horizontal="center" vertical="center" shrinkToFit="1"/>
    </xf>
    <xf numFmtId="0" fontId="39" fillId="0" borderId="25" xfId="0" applyFont="1" applyBorder="1" applyAlignment="1">
      <alignment horizontal="center" vertical="center" shrinkToFit="1"/>
    </xf>
    <xf numFmtId="0" fontId="30" fillId="0" borderId="23" xfId="0" applyFont="1" applyBorder="1" applyAlignment="1">
      <alignment horizontal="center" vertical="center" shrinkToFit="1"/>
    </xf>
    <xf numFmtId="0" fontId="30" fillId="0" borderId="21" xfId="0" applyFont="1" applyBorder="1" applyAlignment="1">
      <alignment horizontal="center" vertical="center"/>
    </xf>
    <xf numFmtId="0" fontId="25" fillId="26" borderId="54" xfId="0" applyFont="1" applyFill="1" applyBorder="1" applyAlignment="1">
      <alignment horizontal="center" vertical="center" wrapText="1" shrinkToFit="1"/>
    </xf>
    <xf numFmtId="0" fontId="25" fillId="26" borderId="52" xfId="0" applyFont="1" applyFill="1" applyBorder="1" applyAlignment="1">
      <alignment horizontal="center" vertical="center" wrapText="1" shrinkToFit="1"/>
    </xf>
    <xf numFmtId="0" fontId="25" fillId="26" borderId="55" xfId="0" applyFont="1" applyFill="1" applyBorder="1" applyAlignment="1">
      <alignment horizontal="center" vertical="center" wrapText="1" shrinkToFit="1"/>
    </xf>
    <xf numFmtId="0" fontId="30" fillId="0" borderId="0" xfId="0" applyFont="1" applyAlignment="1">
      <alignment horizontal="right"/>
    </xf>
    <xf numFmtId="0" fontId="34" fillId="0" borderId="2" xfId="0" applyFont="1" applyBorder="1" applyAlignment="1">
      <alignment horizontal="left"/>
    </xf>
    <xf numFmtId="0" fontId="30" fillId="0" borderId="0" xfId="0" applyFont="1" applyAlignment="1">
      <alignment horizontal="left"/>
    </xf>
    <xf numFmtId="0" fontId="34" fillId="0" borderId="3" xfId="0" applyFont="1" applyBorder="1" applyAlignment="1">
      <alignment horizontal="left"/>
    </xf>
    <xf numFmtId="0" fontId="34" fillId="0" borderId="3" xfId="0" applyFont="1" applyBorder="1" applyAlignment="1">
      <alignment horizontal="center"/>
    </xf>
    <xf numFmtId="0" fontId="42" fillId="0" borderId="0" xfId="0" applyFont="1" applyAlignment="1">
      <alignment horizontal="center" shrinkToFit="1"/>
    </xf>
    <xf numFmtId="0" fontId="30" fillId="0" borderId="16" xfId="0" applyFont="1" applyBorder="1" applyAlignment="1">
      <alignment horizontal="center" vertical="center"/>
    </xf>
    <xf numFmtId="0" fontId="30" fillId="0" borderId="17" xfId="0" applyFont="1" applyBorder="1" applyAlignment="1">
      <alignment horizontal="center" vertical="center"/>
    </xf>
    <xf numFmtId="0" fontId="30" fillId="0" borderId="1" xfId="0" applyFont="1" applyBorder="1" applyAlignment="1">
      <alignment horizontal="center"/>
    </xf>
    <xf numFmtId="0" fontId="39" fillId="0" borderId="16" xfId="0" applyFont="1" applyBorder="1" applyAlignment="1">
      <alignment horizontal="center" vertical="center" shrinkToFit="1"/>
    </xf>
    <xf numFmtId="0" fontId="39" fillId="0" borderId="17" xfId="0" applyFont="1" applyBorder="1" applyAlignment="1">
      <alignment horizontal="center" vertical="center" shrinkToFit="1"/>
    </xf>
    <xf numFmtId="0" fontId="37" fillId="29" borderId="0" xfId="0" applyFont="1" applyFill="1" applyAlignment="1">
      <alignment horizontal="center" shrinkToFit="1"/>
    </xf>
    <xf numFmtId="0" fontId="37" fillId="0" borderId="3" xfId="0" applyFont="1" applyBorder="1" applyAlignment="1">
      <alignment horizontal="center"/>
    </xf>
    <xf numFmtId="0" fontId="34" fillId="0" borderId="0" xfId="0" applyFont="1" applyAlignment="1">
      <alignment horizontal="left"/>
    </xf>
    <xf numFmtId="0" fontId="30" fillId="0" borderId="0" xfId="0" applyFont="1" applyAlignment="1">
      <alignment horizontal="right" vertical="center"/>
    </xf>
    <xf numFmtId="0" fontId="30" fillId="0" borderId="3" xfId="0" applyFont="1" applyBorder="1" applyAlignment="1">
      <alignment horizontal="right" vertical="center"/>
    </xf>
    <xf numFmtId="0" fontId="30" fillId="0" borderId="0" xfId="0" applyFont="1" applyAlignment="1">
      <alignment horizontal="left" vertical="center"/>
    </xf>
    <xf numFmtId="0" fontId="30" fillId="0" borderId="3" xfId="0" applyFont="1" applyBorder="1" applyAlignment="1">
      <alignment horizontal="left" vertical="center"/>
    </xf>
    <xf numFmtId="0" fontId="37" fillId="34" borderId="0" xfId="0" applyFont="1" applyFill="1" applyAlignment="1">
      <alignment horizontal="center" shrinkToFit="1"/>
    </xf>
    <xf numFmtId="0" fontId="68" fillId="0" borderId="3" xfId="0" applyFont="1" applyBorder="1" applyAlignment="1">
      <alignment horizontal="center"/>
    </xf>
    <xf numFmtId="0" fontId="30" fillId="0" borderId="33" xfId="0" applyFont="1" applyBorder="1" applyAlignment="1">
      <alignment horizontal="center" vertical="center"/>
    </xf>
    <xf numFmtId="0" fontId="30" fillId="0" borderId="1" xfId="0" applyFont="1" applyBorder="1" applyAlignment="1">
      <alignment horizontal="center" vertical="center"/>
    </xf>
    <xf numFmtId="0" fontId="30" fillId="0" borderId="33" xfId="0" applyFont="1" applyBorder="1" applyAlignment="1">
      <alignment horizontal="center" vertical="center" shrinkToFit="1"/>
    </xf>
    <xf numFmtId="0" fontId="82" fillId="0" borderId="0" xfId="0" applyFont="1" applyAlignment="1">
      <alignment horizontal="center" vertical="center"/>
    </xf>
    <xf numFmtId="0" fontId="30" fillId="29" borderId="14" xfId="0" applyFont="1" applyFill="1" applyBorder="1" applyAlignment="1">
      <alignment horizontal="center" vertical="center"/>
    </xf>
    <xf numFmtId="0" fontId="30" fillId="29" borderId="2" xfId="0" applyFont="1" applyFill="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80" fillId="0" borderId="0" xfId="73" applyFont="1" applyAlignment="1">
      <alignment horizontal="center" vertical="center"/>
    </xf>
    <xf numFmtId="0" fontId="37" fillId="0" borderId="0" xfId="73" applyFont="1" applyAlignment="1">
      <alignment horizontal="center" vertical="center"/>
    </xf>
    <xf numFmtId="0" fontId="81" fillId="0" borderId="0" xfId="73" applyFont="1" applyAlignment="1">
      <alignment horizontal="center"/>
    </xf>
    <xf numFmtId="0" fontId="46" fillId="0" borderId="113" xfId="74" applyFont="1" applyBorder="1" applyAlignment="1">
      <alignment horizontal="center" vertical="center" wrapText="1"/>
    </xf>
    <xf numFmtId="0" fontId="46" fillId="0" borderId="112" xfId="74" applyFont="1" applyBorder="1" applyAlignment="1">
      <alignment horizontal="center" vertical="center" wrapText="1"/>
    </xf>
    <xf numFmtId="0" fontId="46" fillId="0" borderId="105" xfId="74" applyFont="1" applyBorder="1" applyAlignment="1">
      <alignment horizontal="center" vertical="center" wrapText="1"/>
    </xf>
    <xf numFmtId="0" fontId="46" fillId="0" borderId="104" xfId="74" applyFont="1" applyBorder="1" applyAlignment="1">
      <alignment horizontal="center" vertical="center" wrapText="1"/>
    </xf>
    <xf numFmtId="0" fontId="51" fillId="0" borderId="37" xfId="74" applyFont="1" applyBorder="1" applyAlignment="1">
      <alignment horizontal="center" vertical="center" wrapText="1"/>
    </xf>
    <xf numFmtId="0" fontId="51" fillId="0" borderId="38" xfId="74" applyFont="1" applyBorder="1" applyAlignment="1">
      <alignment horizontal="center" vertical="center" wrapText="1"/>
    </xf>
    <xf numFmtId="0" fontId="51" fillId="0" borderId="40" xfId="74" applyFont="1" applyBorder="1" applyAlignment="1">
      <alignment horizontal="center" vertical="center" wrapText="1"/>
    </xf>
    <xf numFmtId="0" fontId="51" fillId="0" borderId="0" xfId="74" applyFont="1" applyAlignment="1">
      <alignment horizontal="center" vertical="center" wrapText="1"/>
    </xf>
    <xf numFmtId="0" fontId="51" fillId="0" borderId="42" xfId="74" applyFont="1" applyBorder="1" applyAlignment="1">
      <alignment horizontal="center" vertical="center" wrapText="1"/>
    </xf>
    <xf numFmtId="0" fontId="51" fillId="0" borderId="35" xfId="74" applyFont="1" applyBorder="1" applyAlignment="1">
      <alignment horizontal="center" vertical="center" wrapText="1"/>
    </xf>
    <xf numFmtId="0" fontId="51" fillId="0" borderId="39" xfId="74" applyFont="1" applyBorder="1" applyAlignment="1">
      <alignment horizontal="center" vertical="center" wrapText="1"/>
    </xf>
    <xf numFmtId="0" fontId="51" fillId="0" borderId="36" xfId="74" applyFont="1" applyBorder="1" applyAlignment="1">
      <alignment horizontal="center" vertical="center" wrapText="1"/>
    </xf>
    <xf numFmtId="0" fontId="51" fillId="0" borderId="41" xfId="74" applyFont="1" applyBorder="1" applyAlignment="1">
      <alignment horizontal="center" vertical="center" wrapText="1"/>
    </xf>
    <xf numFmtId="0" fontId="46" fillId="0" borderId="38" xfId="74" applyFont="1" applyBorder="1" applyAlignment="1">
      <alignment horizontal="center" vertical="center" wrapText="1"/>
    </xf>
    <xf numFmtId="0" fontId="46" fillId="0" borderId="39" xfId="74" applyFont="1" applyBorder="1" applyAlignment="1">
      <alignment horizontal="center" vertical="center" wrapText="1"/>
    </xf>
    <xf numFmtId="0" fontId="46" fillId="0" borderId="0" xfId="74" applyFont="1" applyAlignment="1">
      <alignment horizontal="center" vertical="center" wrapText="1"/>
    </xf>
    <xf numFmtId="0" fontId="46" fillId="0" borderId="36" xfId="74" applyFont="1" applyBorder="1" applyAlignment="1">
      <alignment horizontal="center" vertical="center" wrapText="1"/>
    </xf>
    <xf numFmtId="0" fontId="46" fillId="0" borderId="35" xfId="74" applyFont="1" applyBorder="1" applyAlignment="1">
      <alignment horizontal="center" vertical="center" wrapText="1"/>
    </xf>
    <xf numFmtId="0" fontId="46" fillId="0" borderId="41" xfId="74" applyFont="1" applyBorder="1" applyAlignment="1">
      <alignment horizontal="center" vertical="center" wrapText="1"/>
    </xf>
    <xf numFmtId="0" fontId="46" fillId="0" borderId="17" xfId="74" applyFont="1" applyBorder="1" applyAlignment="1">
      <alignment horizontal="center" vertical="center"/>
    </xf>
    <xf numFmtId="0" fontId="46" fillId="0" borderId="51" xfId="74" applyFont="1" applyBorder="1" applyAlignment="1">
      <alignment horizontal="center" vertical="center"/>
    </xf>
    <xf numFmtId="0" fontId="46" fillId="0" borderId="63" xfId="74" applyFont="1" applyBorder="1" applyAlignment="1">
      <alignment horizontal="center" vertical="center" wrapText="1"/>
    </xf>
    <xf numFmtId="0" fontId="46" fillId="0" borderId="1" xfId="74" applyFont="1" applyBorder="1" applyAlignment="1">
      <alignment horizontal="center" vertical="center" wrapText="1"/>
    </xf>
    <xf numFmtId="0" fontId="46" fillId="0" borderId="64" xfId="74" applyFont="1" applyBorder="1" applyAlignment="1">
      <alignment horizontal="center" vertical="center" wrapText="1"/>
    </xf>
    <xf numFmtId="0" fontId="46" fillId="0" borderId="2" xfId="74" applyFont="1" applyBorder="1" applyAlignment="1">
      <alignment horizontal="center" vertical="center" wrapText="1"/>
    </xf>
    <xf numFmtId="0" fontId="46" fillId="0" borderId="94" xfId="74" applyFont="1" applyBorder="1" applyAlignment="1">
      <alignment horizontal="center" vertical="center" wrapText="1"/>
    </xf>
    <xf numFmtId="0" fontId="46" fillId="0" borderId="95" xfId="74" applyFont="1" applyBorder="1" applyAlignment="1">
      <alignment horizontal="center" vertical="center" wrapText="1"/>
    </xf>
    <xf numFmtId="0" fontId="46" fillId="0" borderId="37" xfId="74" applyFont="1" applyBorder="1" applyAlignment="1">
      <alignment horizontal="center" vertical="center"/>
    </xf>
    <xf numFmtId="0" fontId="46" fillId="0" borderId="40" xfId="74" applyFont="1" applyBorder="1" applyAlignment="1">
      <alignment horizontal="center" vertical="center"/>
    </xf>
    <xf numFmtId="0" fontId="46" fillId="0" borderId="42" xfId="74" applyFont="1" applyBorder="1" applyAlignment="1">
      <alignment horizontal="center" vertical="center"/>
    </xf>
    <xf numFmtId="0" fontId="109" fillId="0" borderId="37" xfId="74" applyFont="1" applyBorder="1" applyAlignment="1">
      <alignment horizontal="center" vertical="center" wrapText="1"/>
    </xf>
    <xf numFmtId="0" fontId="109" fillId="0" borderId="43" xfId="74" applyFont="1" applyBorder="1" applyAlignment="1">
      <alignment horizontal="center" vertical="center"/>
    </xf>
    <xf numFmtId="0" fontId="109" fillId="0" borderId="40" xfId="74" applyFont="1" applyBorder="1" applyAlignment="1">
      <alignment horizontal="center" vertical="center"/>
    </xf>
    <xf numFmtId="0" fontId="109" fillId="0" borderId="20" xfId="74" applyFont="1" applyBorder="1" applyAlignment="1">
      <alignment horizontal="center" vertical="center"/>
    </xf>
    <xf numFmtId="0" fontId="109" fillId="0" borderId="42" xfId="74" applyFont="1" applyBorder="1" applyAlignment="1">
      <alignment horizontal="center" vertical="center"/>
    </xf>
    <xf numFmtId="0" fontId="109" fillId="0" borderId="50" xfId="74" applyFont="1" applyBorder="1" applyAlignment="1">
      <alignment horizontal="center" vertical="center"/>
    </xf>
    <xf numFmtId="0" fontId="46" fillId="0" borderId="99" xfId="74" applyFont="1" applyBorder="1" applyAlignment="1">
      <alignment horizontal="center" vertical="center"/>
    </xf>
    <xf numFmtId="0" fontId="46" fillId="0" borderId="100" xfId="74" applyFont="1" applyBorder="1" applyAlignment="1">
      <alignment horizontal="center" vertical="distributed"/>
    </xf>
    <xf numFmtId="0" fontId="46" fillId="0" borderId="101" xfId="74" applyFont="1" applyBorder="1" applyAlignment="1">
      <alignment horizontal="center" vertical="distributed"/>
    </xf>
    <xf numFmtId="0" fontId="46" fillId="0" borderId="102" xfId="74" applyFont="1" applyBorder="1" applyAlignment="1">
      <alignment horizontal="center" vertical="distributed"/>
    </xf>
    <xf numFmtId="0" fontId="46" fillId="0" borderId="83" xfId="74" applyFont="1" applyBorder="1" applyAlignment="1">
      <alignment horizontal="center" vertical="distributed"/>
    </xf>
    <xf numFmtId="0" fontId="46" fillId="0" borderId="84" xfId="74" applyFont="1" applyBorder="1" applyAlignment="1">
      <alignment horizontal="center" vertical="distributed"/>
    </xf>
    <xf numFmtId="0" fontId="46" fillId="0" borderId="85" xfId="74" applyFont="1" applyBorder="1" applyAlignment="1">
      <alignment horizontal="center" vertical="distributed"/>
    </xf>
    <xf numFmtId="0" fontId="46" fillId="0" borderId="91" xfId="74" applyFont="1" applyBorder="1" applyAlignment="1">
      <alignment horizontal="center" vertical="center" wrapText="1"/>
    </xf>
    <xf numFmtId="0" fontId="46" fillId="0" borderId="92" xfId="74" applyFont="1" applyBorder="1" applyAlignment="1">
      <alignment horizontal="center" vertical="center" wrapText="1"/>
    </xf>
    <xf numFmtId="0" fontId="46" fillId="0" borderId="93" xfId="74" applyFont="1" applyBorder="1" applyAlignment="1">
      <alignment horizontal="center" vertical="center" wrapText="1"/>
    </xf>
    <xf numFmtId="0" fontId="46" fillId="0" borderId="103" xfId="74" applyFont="1" applyBorder="1" applyAlignment="1">
      <alignment horizontal="center" vertical="center" wrapText="1"/>
    </xf>
    <xf numFmtId="0" fontId="46" fillId="0" borderId="106" xfId="74" applyFont="1" applyBorder="1" applyAlignment="1">
      <alignment horizontal="center" vertical="distributed"/>
    </xf>
    <xf numFmtId="0" fontId="46" fillId="0" borderId="107" xfId="74" applyFont="1" applyBorder="1" applyAlignment="1">
      <alignment horizontal="center" vertical="distributed"/>
    </xf>
    <xf numFmtId="0" fontId="46" fillId="0" borderId="108" xfId="74" applyFont="1" applyBorder="1" applyAlignment="1">
      <alignment horizontal="center" vertical="distributed"/>
    </xf>
    <xf numFmtId="0" fontId="46" fillId="0" borderId="66" xfId="74" applyFont="1" applyBorder="1" applyAlignment="1">
      <alignment horizontal="center" vertical="center" wrapText="1"/>
    </xf>
    <xf numFmtId="0" fontId="46" fillId="0" borderId="51" xfId="74" applyFont="1" applyBorder="1" applyAlignment="1">
      <alignment horizontal="center" vertical="center" wrapText="1"/>
    </xf>
    <xf numFmtId="0" fontId="46" fillId="0" borderId="67" xfId="74" applyFont="1" applyBorder="1" applyAlignment="1">
      <alignment horizontal="center" vertical="center" wrapText="1"/>
    </xf>
    <xf numFmtId="0" fontId="46" fillId="0" borderId="111" xfId="74" applyFont="1" applyBorder="1" applyAlignment="1">
      <alignment horizontal="center" vertical="center" wrapText="1"/>
    </xf>
    <xf numFmtId="0" fontId="46" fillId="0" borderId="109" xfId="74" applyFont="1" applyBorder="1" applyAlignment="1">
      <alignment horizontal="center" vertical="center" wrapText="1"/>
    </xf>
    <xf numFmtId="0" fontId="46" fillId="0" borderId="16" xfId="74" applyFont="1" applyBorder="1" applyAlignment="1">
      <alignment horizontal="center" vertical="center" wrapText="1"/>
    </xf>
    <xf numFmtId="0" fontId="46" fillId="0" borderId="110" xfId="74" applyFont="1" applyBorder="1" applyAlignment="1">
      <alignment horizontal="center" vertical="center" wrapText="1"/>
    </xf>
    <xf numFmtId="0" fontId="46" fillId="0" borderId="37" xfId="74" applyFont="1" applyBorder="1" applyAlignment="1">
      <alignment horizontal="center" vertical="center" textRotation="255"/>
    </xf>
    <xf numFmtId="0" fontId="46" fillId="0" borderId="40" xfId="74" applyFont="1" applyBorder="1" applyAlignment="1">
      <alignment horizontal="center" vertical="center" textRotation="255"/>
    </xf>
    <xf numFmtId="0" fontId="46" fillId="0" borderId="42" xfId="74" applyFont="1" applyBorder="1" applyAlignment="1">
      <alignment horizontal="center" vertical="center" textRotation="255"/>
    </xf>
    <xf numFmtId="0" fontId="51" fillId="0" borderId="43" xfId="74" applyFont="1" applyBorder="1" applyAlignment="1">
      <alignment horizontal="center" vertical="center"/>
    </xf>
    <xf numFmtId="0" fontId="51" fillId="0" borderId="40" xfId="74" applyFont="1" applyBorder="1" applyAlignment="1">
      <alignment horizontal="center" vertical="center"/>
    </xf>
    <xf numFmtId="0" fontId="51" fillId="0" borderId="20" xfId="74" applyFont="1" applyBorder="1" applyAlignment="1">
      <alignment horizontal="center" vertical="center"/>
    </xf>
    <xf numFmtId="0" fontId="51" fillId="0" borderId="42" xfId="74" applyFont="1" applyBorder="1" applyAlignment="1">
      <alignment horizontal="center" vertical="center"/>
    </xf>
    <xf numFmtId="0" fontId="51" fillId="0" borderId="50" xfId="74" applyFont="1" applyBorder="1" applyAlignment="1">
      <alignment horizontal="center" vertical="center"/>
    </xf>
    <xf numFmtId="0" fontId="46" fillId="35" borderId="111" xfId="74" applyFont="1" applyFill="1" applyBorder="1" applyAlignment="1">
      <alignment horizontal="center" vertical="center"/>
    </xf>
    <xf numFmtId="0" fontId="46" fillId="35" borderId="122" xfId="74" applyFont="1" applyFill="1" applyBorder="1" applyAlignment="1">
      <alignment horizontal="center" vertical="center"/>
    </xf>
    <xf numFmtId="0" fontId="46" fillId="35" borderId="96" xfId="74" applyFont="1" applyFill="1" applyBorder="1" applyAlignment="1">
      <alignment horizontal="center" vertical="distributed"/>
    </xf>
    <xf numFmtId="0" fontId="46" fillId="35" borderId="97" xfId="74" applyFont="1" applyFill="1" applyBorder="1" applyAlignment="1">
      <alignment horizontal="center" vertical="distributed"/>
    </xf>
    <xf numFmtId="0" fontId="46" fillId="35" borderId="98" xfId="74" applyFont="1" applyFill="1" applyBorder="1" applyAlignment="1">
      <alignment horizontal="center" vertical="distributed"/>
    </xf>
    <xf numFmtId="0" fontId="46" fillId="35" borderId="66" xfId="74" applyFont="1" applyFill="1" applyBorder="1" applyAlignment="1">
      <alignment horizontal="center" vertical="center" wrapText="1"/>
    </xf>
    <xf numFmtId="0" fontId="46" fillId="35" borderId="51" xfId="74" applyFont="1" applyFill="1" applyBorder="1" applyAlignment="1">
      <alignment horizontal="center" vertical="center" wrapText="1"/>
    </xf>
    <xf numFmtId="0" fontId="46" fillId="35" borderId="67" xfId="74" applyFont="1" applyFill="1" applyBorder="1" applyAlignment="1">
      <alignment horizontal="center" vertical="center" wrapText="1"/>
    </xf>
    <xf numFmtId="0" fontId="46" fillId="35" borderId="4" xfId="74" applyFont="1" applyFill="1" applyBorder="1" applyAlignment="1">
      <alignment horizontal="center" vertical="center" wrapText="1"/>
    </xf>
    <xf numFmtId="0" fontId="46" fillId="35" borderId="48" xfId="74" applyFont="1" applyFill="1" applyBorder="1" applyAlignment="1">
      <alignment horizontal="center" vertical="center" wrapText="1"/>
    </xf>
    <xf numFmtId="0" fontId="46" fillId="35" borderId="47" xfId="74" applyFont="1" applyFill="1" applyBorder="1" applyAlignment="1">
      <alignment horizontal="center" vertical="center" wrapText="1"/>
    </xf>
    <xf numFmtId="0" fontId="46" fillId="35" borderId="45" xfId="74" applyFont="1" applyFill="1" applyBorder="1" applyAlignment="1">
      <alignment horizontal="center" vertical="center" wrapText="1"/>
    </xf>
    <xf numFmtId="0" fontId="46" fillId="35" borderId="46" xfId="74" applyFont="1" applyFill="1" applyBorder="1" applyAlignment="1">
      <alignment horizontal="center" vertical="center" wrapText="1"/>
    </xf>
    <xf numFmtId="0" fontId="51" fillId="35" borderId="37" xfId="74" applyFont="1" applyFill="1" applyBorder="1" applyAlignment="1">
      <alignment horizontal="center" vertical="center"/>
    </xf>
    <xf numFmtId="0" fontId="51" fillId="35" borderId="38" xfId="74" applyFont="1" applyFill="1" applyBorder="1" applyAlignment="1">
      <alignment horizontal="center" vertical="center"/>
    </xf>
    <xf numFmtId="0" fontId="51" fillId="35" borderId="40" xfId="74" applyFont="1" applyFill="1" applyBorder="1" applyAlignment="1">
      <alignment horizontal="center" vertical="center"/>
    </xf>
    <xf numFmtId="0" fontId="51" fillId="35" borderId="0" xfId="74" applyFont="1" applyFill="1" applyAlignment="1">
      <alignment horizontal="center" vertical="center"/>
    </xf>
    <xf numFmtId="0" fontId="51" fillId="35" borderId="42" xfId="74" applyFont="1" applyFill="1" applyBorder="1" applyAlignment="1">
      <alignment horizontal="center" vertical="center"/>
    </xf>
    <xf numFmtId="0" fontId="51" fillId="35" borderId="35" xfId="74" applyFont="1" applyFill="1" applyBorder="1" applyAlignment="1">
      <alignment horizontal="center" vertical="center"/>
    </xf>
    <xf numFmtId="0" fontId="51" fillId="35" borderId="39" xfId="74" applyFont="1" applyFill="1" applyBorder="1" applyAlignment="1">
      <alignment horizontal="center" vertical="center"/>
    </xf>
    <xf numFmtId="0" fontId="51" fillId="35" borderId="36" xfId="74" applyFont="1" applyFill="1" applyBorder="1" applyAlignment="1">
      <alignment horizontal="center" vertical="center"/>
    </xf>
    <xf numFmtId="0" fontId="51" fillId="35" borderId="41" xfId="74" applyFont="1" applyFill="1" applyBorder="1" applyAlignment="1">
      <alignment horizontal="center" vertical="center"/>
    </xf>
    <xf numFmtId="0" fontId="46" fillId="35" borderId="37" xfId="74" applyFont="1" applyFill="1" applyBorder="1" applyAlignment="1">
      <alignment horizontal="center" vertical="center"/>
    </xf>
    <xf numFmtId="0" fontId="46" fillId="35" borderId="38" xfId="74" applyFont="1" applyFill="1" applyBorder="1" applyAlignment="1">
      <alignment horizontal="center" vertical="center"/>
    </xf>
    <xf numFmtId="0" fontId="46" fillId="35" borderId="43" xfId="74" applyFont="1" applyFill="1" applyBorder="1" applyAlignment="1">
      <alignment horizontal="center" vertical="center"/>
    </xf>
    <xf numFmtId="0" fontId="46" fillId="35" borderId="40" xfId="74" applyFont="1" applyFill="1" applyBorder="1" applyAlignment="1">
      <alignment horizontal="center" vertical="center"/>
    </xf>
    <xf numFmtId="0" fontId="46" fillId="35" borderId="0" xfId="74" applyFont="1" applyFill="1" applyAlignment="1">
      <alignment horizontal="center" vertical="center"/>
    </xf>
    <xf numFmtId="0" fontId="46" fillId="35" borderId="20" xfId="74" applyFont="1" applyFill="1" applyBorder="1" applyAlignment="1">
      <alignment horizontal="center" vertical="center"/>
    </xf>
    <xf numFmtId="0" fontId="46" fillId="35" borderId="39" xfId="74" applyFont="1" applyFill="1" applyBorder="1" applyAlignment="1">
      <alignment horizontal="center" vertical="center"/>
    </xf>
    <xf numFmtId="0" fontId="46" fillId="35" borderId="36" xfId="74" applyFont="1" applyFill="1" applyBorder="1" applyAlignment="1">
      <alignment horizontal="center" vertical="center"/>
    </xf>
    <xf numFmtId="0" fontId="46" fillId="35" borderId="35" xfId="74" applyFont="1" applyFill="1" applyBorder="1" applyAlignment="1">
      <alignment horizontal="center" vertical="center"/>
    </xf>
    <xf numFmtId="0" fontId="46" fillId="35" borderId="41" xfId="74" applyFont="1" applyFill="1" applyBorder="1" applyAlignment="1">
      <alignment horizontal="center" vertical="center"/>
    </xf>
    <xf numFmtId="0" fontId="46" fillId="35" borderId="96" xfId="74" applyFont="1" applyFill="1" applyBorder="1" applyAlignment="1">
      <alignment horizontal="center" vertical="center"/>
    </xf>
    <xf numFmtId="0" fontId="46" fillId="35" borderId="97" xfId="74" applyFont="1" applyFill="1" applyBorder="1" applyAlignment="1">
      <alignment horizontal="center" vertical="center"/>
    </xf>
    <xf numFmtId="0" fontId="46" fillId="35" borderId="98" xfId="74" applyFont="1" applyFill="1" applyBorder="1" applyAlignment="1">
      <alignment horizontal="center" vertical="center"/>
    </xf>
    <xf numFmtId="0" fontId="46" fillId="35" borderId="34" xfId="74" applyFont="1" applyFill="1" applyBorder="1" applyAlignment="1">
      <alignment horizontal="center" vertical="center"/>
    </xf>
    <xf numFmtId="0" fontId="46" fillId="35" borderId="63" xfId="74" applyFont="1" applyFill="1" applyBorder="1" applyAlignment="1">
      <alignment horizontal="center" vertical="center" wrapText="1"/>
    </xf>
    <xf numFmtId="0" fontId="46" fillId="35" borderId="1" xfId="74" applyFont="1" applyFill="1" applyBorder="1" applyAlignment="1">
      <alignment horizontal="center" vertical="center" wrapText="1"/>
    </xf>
    <xf numFmtId="0" fontId="46" fillId="35" borderId="64" xfId="74" applyFont="1" applyFill="1" applyBorder="1" applyAlignment="1">
      <alignment horizontal="center" vertical="center" wrapText="1"/>
    </xf>
    <xf numFmtId="0" fontId="46" fillId="35" borderId="2" xfId="74" applyFont="1" applyFill="1" applyBorder="1" applyAlignment="1">
      <alignment horizontal="center" vertical="center" wrapText="1"/>
    </xf>
    <xf numFmtId="0" fontId="46" fillId="35" borderId="94" xfId="74" applyFont="1" applyFill="1" applyBorder="1" applyAlignment="1">
      <alignment horizontal="center" vertical="center" wrapText="1"/>
    </xf>
    <xf numFmtId="0" fontId="46" fillId="35" borderId="95" xfId="74" applyFont="1" applyFill="1" applyBorder="1" applyAlignment="1">
      <alignment horizontal="center" vertical="center" wrapText="1"/>
    </xf>
    <xf numFmtId="179" fontId="46" fillId="0" borderId="42" xfId="74" applyNumberFormat="1" applyFont="1" applyBorder="1" applyAlignment="1">
      <alignment horizontal="center" vertical="center"/>
    </xf>
    <xf numFmtId="179" fontId="46" fillId="0" borderId="41" xfId="74" applyNumberFormat="1" applyFont="1" applyBorder="1" applyAlignment="1">
      <alignment horizontal="center" vertical="center"/>
    </xf>
    <xf numFmtId="56" fontId="46" fillId="0" borderId="42" xfId="74" applyNumberFormat="1" applyFont="1" applyBorder="1" applyAlignment="1">
      <alignment horizontal="center" vertical="center"/>
    </xf>
    <xf numFmtId="56" fontId="46" fillId="0" borderId="35" xfId="74" applyNumberFormat="1" applyFont="1" applyBorder="1" applyAlignment="1">
      <alignment horizontal="center" vertical="center"/>
    </xf>
    <xf numFmtId="56" fontId="46" fillId="0" borderId="86" xfId="74" applyNumberFormat="1" applyFont="1" applyBorder="1" applyAlignment="1">
      <alignment horizontal="center" vertical="center"/>
    </xf>
    <xf numFmtId="56" fontId="46" fillId="0" borderId="87" xfId="74" applyNumberFormat="1" applyFont="1" applyBorder="1" applyAlignment="1">
      <alignment horizontal="center" vertical="center"/>
    </xf>
    <xf numFmtId="56" fontId="46" fillId="0" borderId="88" xfId="74" applyNumberFormat="1" applyFont="1" applyBorder="1" applyAlignment="1">
      <alignment horizontal="center" vertical="center"/>
    </xf>
    <xf numFmtId="0" fontId="46" fillId="35" borderId="121" xfId="74" applyFont="1" applyFill="1" applyBorder="1" applyAlignment="1">
      <alignment horizontal="center" vertical="center"/>
    </xf>
    <xf numFmtId="0" fontId="46" fillId="35" borderId="79" xfId="74" applyFont="1" applyFill="1" applyBorder="1" applyAlignment="1">
      <alignment horizontal="center" vertical="center"/>
    </xf>
    <xf numFmtId="0" fontId="46" fillId="35" borderId="80" xfId="74" applyFont="1" applyFill="1" applyBorder="1" applyAlignment="1">
      <alignment horizontal="center" vertical="distributed"/>
    </xf>
    <xf numFmtId="0" fontId="46" fillId="35" borderId="81" xfId="74" applyFont="1" applyFill="1" applyBorder="1" applyAlignment="1">
      <alignment horizontal="center" vertical="distributed"/>
    </xf>
    <xf numFmtId="0" fontId="46" fillId="35" borderId="82" xfId="74" applyFont="1" applyFill="1" applyBorder="1" applyAlignment="1">
      <alignment horizontal="center" vertical="distributed"/>
    </xf>
    <xf numFmtId="0" fontId="46" fillId="35" borderId="83" xfId="74" applyFont="1" applyFill="1" applyBorder="1" applyAlignment="1">
      <alignment horizontal="center" vertical="distributed"/>
    </xf>
    <xf numFmtId="0" fontId="46" fillId="35" borderId="84" xfId="74" applyFont="1" applyFill="1" applyBorder="1" applyAlignment="1">
      <alignment horizontal="center" vertical="distributed"/>
    </xf>
    <xf numFmtId="0" fontId="46" fillId="35" borderId="85" xfId="74" applyFont="1" applyFill="1" applyBorder="1" applyAlignment="1">
      <alignment horizontal="center" vertical="distributed"/>
    </xf>
    <xf numFmtId="0" fontId="46" fillId="35" borderId="91" xfId="74" applyFont="1" applyFill="1" applyBorder="1" applyAlignment="1">
      <alignment horizontal="center" vertical="center" wrapText="1"/>
    </xf>
    <xf numFmtId="0" fontId="46" fillId="35" borderId="92" xfId="74" applyFont="1" applyFill="1" applyBorder="1" applyAlignment="1">
      <alignment horizontal="center" vertical="center" wrapText="1"/>
    </xf>
    <xf numFmtId="0" fontId="46" fillId="35" borderId="93" xfId="74" applyFont="1" applyFill="1" applyBorder="1" applyAlignment="1">
      <alignment horizontal="center" vertical="center" wrapText="1"/>
    </xf>
    <xf numFmtId="0" fontId="46" fillId="35" borderId="3" xfId="74" applyFont="1" applyFill="1" applyBorder="1" applyAlignment="1">
      <alignment horizontal="center" vertical="center" wrapText="1"/>
    </xf>
    <xf numFmtId="0" fontId="46" fillId="0" borderId="18" xfId="74" applyFont="1" applyBorder="1" applyAlignment="1">
      <alignment horizontal="right" vertical="center"/>
    </xf>
    <xf numFmtId="0" fontId="46" fillId="0" borderId="19" xfId="74" applyFont="1" applyBorder="1" applyAlignment="1">
      <alignment horizontal="right" vertical="center"/>
    </xf>
    <xf numFmtId="0" fontId="46" fillId="0" borderId="34" xfId="74" applyFont="1" applyBorder="1" applyAlignment="1">
      <alignment horizontal="right" vertical="center"/>
    </xf>
    <xf numFmtId="0" fontId="46" fillId="0" borderId="20" xfId="74" applyFont="1" applyBorder="1" applyAlignment="1">
      <alignment horizontal="right" vertical="center"/>
    </xf>
    <xf numFmtId="0" fontId="46" fillId="0" borderId="31" xfId="74" applyFont="1" applyBorder="1" applyAlignment="1">
      <alignment horizontal="right" vertical="center"/>
    </xf>
    <xf numFmtId="0" fontId="46" fillId="0" borderId="32" xfId="74" applyFont="1" applyBorder="1" applyAlignment="1">
      <alignment horizontal="right" vertical="center"/>
    </xf>
    <xf numFmtId="0" fontId="46" fillId="0" borderId="1" xfId="74" applyFont="1" applyBorder="1" applyAlignment="1">
      <alignment horizontal="left" vertical="center"/>
    </xf>
    <xf numFmtId="0" fontId="108" fillId="28" borderId="1" xfId="74" applyFont="1" applyFill="1" applyBorder="1" applyAlignment="1">
      <alignment horizontal="center" vertical="center" wrapText="1"/>
    </xf>
    <xf numFmtId="0" fontId="99" fillId="0" borderId="37" xfId="74" applyFont="1" applyBorder="1" applyAlignment="1">
      <alignment horizontal="center" vertical="distributed"/>
    </xf>
    <xf numFmtId="0" fontId="99" fillId="0" borderId="38" xfId="74" applyFont="1" applyBorder="1" applyAlignment="1">
      <alignment horizontal="center" vertical="distributed"/>
    </xf>
    <xf numFmtId="0" fontId="99" fillId="0" borderId="39" xfId="74" applyFont="1" applyBorder="1" applyAlignment="1">
      <alignment horizontal="center" vertical="distributed"/>
    </xf>
    <xf numFmtId="0" fontId="99" fillId="0" borderId="42" xfId="74" applyFont="1" applyBorder="1" applyAlignment="1">
      <alignment horizontal="center" vertical="distributed"/>
    </xf>
    <xf numFmtId="0" fontId="99" fillId="0" borderId="35" xfId="74" applyFont="1" applyBorder="1" applyAlignment="1">
      <alignment horizontal="center" vertical="distributed"/>
    </xf>
    <xf numFmtId="0" fontId="99" fillId="0" borderId="41" xfId="74" applyFont="1" applyBorder="1" applyAlignment="1">
      <alignment horizontal="center" vertical="distributed"/>
    </xf>
    <xf numFmtId="0" fontId="46" fillId="0" borderId="89" xfId="74" applyFont="1" applyBorder="1" applyAlignment="1">
      <alignment horizontal="center" vertical="distributed"/>
    </xf>
    <xf numFmtId="0" fontId="46" fillId="0" borderId="90" xfId="74" applyFont="1" applyBorder="1" applyAlignment="1">
      <alignment horizontal="center" vertical="distributed"/>
    </xf>
    <xf numFmtId="56" fontId="46" fillId="0" borderId="37" xfId="74" applyNumberFormat="1" applyFont="1" applyBorder="1" applyAlignment="1">
      <alignment horizontal="center" vertical="center"/>
    </xf>
    <xf numFmtId="56" fontId="46" fillId="0" borderId="38" xfId="74" applyNumberFormat="1" applyFont="1" applyBorder="1" applyAlignment="1">
      <alignment horizontal="center" vertical="center"/>
    </xf>
    <xf numFmtId="56" fontId="46" fillId="0" borderId="39" xfId="74" applyNumberFormat="1" applyFont="1" applyBorder="1" applyAlignment="1">
      <alignment horizontal="center" vertical="center"/>
    </xf>
    <xf numFmtId="56" fontId="46" fillId="0" borderId="40" xfId="74" applyNumberFormat="1" applyFont="1" applyBorder="1" applyAlignment="1">
      <alignment horizontal="center" vertical="center"/>
    </xf>
    <xf numFmtId="56" fontId="46" fillId="0" borderId="0" xfId="74" applyNumberFormat="1" applyFont="1" applyAlignment="1">
      <alignment horizontal="center" vertical="center"/>
    </xf>
    <xf numFmtId="56" fontId="46" fillId="0" borderId="36" xfId="74" applyNumberFormat="1" applyFont="1" applyBorder="1" applyAlignment="1">
      <alignment horizontal="center" vertical="center"/>
    </xf>
    <xf numFmtId="179" fontId="46" fillId="0" borderId="86" xfId="74" applyNumberFormat="1" applyFont="1" applyBorder="1" applyAlignment="1">
      <alignment horizontal="center" vertical="center"/>
    </xf>
    <xf numFmtId="179" fontId="46" fillId="0" borderId="87" xfId="74" applyNumberFormat="1" applyFont="1" applyBorder="1" applyAlignment="1">
      <alignment horizontal="center" vertical="center"/>
    </xf>
    <xf numFmtId="179" fontId="46" fillId="0" borderId="88" xfId="74" applyNumberFormat="1" applyFont="1" applyBorder="1" applyAlignment="1">
      <alignment horizontal="center" vertical="center"/>
    </xf>
    <xf numFmtId="56" fontId="109" fillId="0" borderId="38" xfId="74" applyNumberFormat="1" applyFont="1" applyBorder="1" applyAlignment="1">
      <alignment horizontal="center" vertical="center" wrapText="1"/>
    </xf>
    <xf numFmtId="56" fontId="109" fillId="0" borderId="38" xfId="74" applyNumberFormat="1" applyFont="1" applyBorder="1" applyAlignment="1">
      <alignment horizontal="center" vertical="center"/>
    </xf>
    <xf numFmtId="56" fontId="109" fillId="0" borderId="39" xfId="74" applyNumberFormat="1" applyFont="1" applyBorder="1" applyAlignment="1">
      <alignment horizontal="center" vertical="center"/>
    </xf>
    <xf numFmtId="56" fontId="109" fillId="0" borderId="35" xfId="74" applyNumberFormat="1" applyFont="1" applyBorder="1" applyAlignment="1">
      <alignment horizontal="center" vertical="center"/>
    </xf>
    <xf numFmtId="56" fontId="109" fillId="0" borderId="41" xfId="74" applyNumberFormat="1" applyFont="1" applyBorder="1" applyAlignment="1">
      <alignment horizontal="center" vertical="center"/>
    </xf>
    <xf numFmtId="0" fontId="46" fillId="0" borderId="1" xfId="74" applyFont="1" applyBorder="1" applyAlignment="1">
      <alignment horizontal="center" vertical="center"/>
    </xf>
    <xf numFmtId="0" fontId="46" fillId="0" borderId="14" xfId="74" applyFont="1" applyBorder="1" applyAlignment="1">
      <alignment horizontal="center" vertical="center"/>
    </xf>
    <xf numFmtId="0" fontId="46" fillId="0" borderId="15" xfId="74" applyFont="1" applyBorder="1" applyAlignment="1">
      <alignment horizontal="center" vertical="center"/>
    </xf>
    <xf numFmtId="0" fontId="43" fillId="0" borderId="1" xfId="74" applyFont="1" applyBorder="1" applyAlignment="1">
      <alignment horizontal="center" vertical="center"/>
    </xf>
    <xf numFmtId="0" fontId="46" fillId="0" borderId="2" xfId="74" applyFont="1" applyBorder="1" applyAlignment="1">
      <alignment horizontal="left" vertical="center"/>
    </xf>
    <xf numFmtId="0" fontId="43" fillId="0" borderId="2" xfId="74" applyFont="1" applyBorder="1" applyAlignment="1">
      <alignment horizontal="left" vertical="center"/>
    </xf>
    <xf numFmtId="0" fontId="43" fillId="0" borderId="15" xfId="74" applyFont="1" applyBorder="1" applyAlignment="1">
      <alignment horizontal="left" vertical="center"/>
    </xf>
    <xf numFmtId="0" fontId="43" fillId="0" borderId="1" xfId="74" applyFont="1" applyBorder="1" applyAlignment="1">
      <alignment horizontal="left" vertical="center"/>
    </xf>
    <xf numFmtId="0" fontId="104" fillId="0" borderId="18" xfId="66" applyFont="1" applyBorder="1" applyAlignment="1">
      <alignment horizontal="center" vertical="center" wrapText="1"/>
    </xf>
    <xf numFmtId="0" fontId="105" fillId="0" borderId="4" xfId="66" applyFont="1" applyBorder="1" applyAlignment="1">
      <alignment horizontal="center" vertical="center" wrapText="1"/>
    </xf>
    <xf numFmtId="0" fontId="105" fillId="0" borderId="19" xfId="66" applyFont="1" applyBorder="1" applyAlignment="1">
      <alignment horizontal="center" vertical="center" wrapText="1"/>
    </xf>
    <xf numFmtId="0" fontId="105" fillId="0" borderId="34" xfId="66" applyFont="1" applyBorder="1" applyAlignment="1">
      <alignment horizontal="center" vertical="center" wrapText="1"/>
    </xf>
    <xf numFmtId="0" fontId="105" fillId="0" borderId="0" xfId="66" applyFont="1" applyAlignment="1">
      <alignment horizontal="center" vertical="center" wrapText="1"/>
    </xf>
    <xf numFmtId="0" fontId="105" fillId="0" borderId="20" xfId="66" applyFont="1" applyBorder="1" applyAlignment="1">
      <alignment horizontal="center" vertical="center" wrapText="1"/>
    </xf>
    <xf numFmtId="0" fontId="106" fillId="0" borderId="4" xfId="66" applyFont="1" applyBorder="1" applyAlignment="1">
      <alignment horizontal="left" vertical="center"/>
    </xf>
    <xf numFmtId="0" fontId="43" fillId="0" borderId="18" xfId="74" applyFont="1" applyBorder="1" applyAlignment="1">
      <alignment horizontal="center" vertical="center"/>
    </xf>
    <xf numFmtId="0" fontId="43" fillId="0" borderId="4" xfId="74" applyFont="1" applyBorder="1" applyAlignment="1">
      <alignment horizontal="center" vertical="center"/>
    </xf>
    <xf numFmtId="0" fontId="43" fillId="0" borderId="34" xfId="74" applyFont="1" applyBorder="1" applyAlignment="1">
      <alignment horizontal="center" vertical="center"/>
    </xf>
    <xf numFmtId="0" fontId="43" fillId="0" borderId="0" xfId="74" applyFont="1" applyAlignment="1">
      <alignment horizontal="center" vertical="center"/>
    </xf>
    <xf numFmtId="0" fontId="51" fillId="0" borderId="0" xfId="74" applyFont="1" applyAlignment="1">
      <alignment horizontal="center" vertical="center"/>
    </xf>
    <xf numFmtId="0" fontId="51" fillId="0" borderId="3" xfId="74" applyFont="1" applyBorder="1" applyAlignment="1">
      <alignment horizontal="center" vertical="center"/>
    </xf>
    <xf numFmtId="0" fontId="46" fillId="0" borderId="18" xfId="74" applyFont="1" applyBorder="1" applyAlignment="1">
      <alignment horizontal="center" vertical="center"/>
    </xf>
    <xf numFmtId="0" fontId="46" fillId="0" borderId="4" xfId="74" applyFont="1" applyBorder="1" applyAlignment="1">
      <alignment horizontal="center" vertical="center"/>
    </xf>
    <xf numFmtId="0" fontId="46" fillId="0" borderId="19" xfId="74" applyFont="1" applyBorder="1" applyAlignment="1">
      <alignment horizontal="center" vertical="center"/>
    </xf>
    <xf numFmtId="0" fontId="46" fillId="0" borderId="31" xfId="74" applyFont="1" applyBorder="1" applyAlignment="1">
      <alignment horizontal="center" vertical="center"/>
    </xf>
    <xf numFmtId="0" fontId="46" fillId="0" borderId="3" xfId="74" applyFont="1" applyBorder="1" applyAlignment="1">
      <alignment horizontal="center" vertical="center"/>
    </xf>
    <xf numFmtId="0" fontId="46" fillId="0" borderId="32" xfId="74" applyFont="1" applyBorder="1" applyAlignment="1">
      <alignment horizontal="center" vertical="center"/>
    </xf>
    <xf numFmtId="0" fontId="46" fillId="0" borderId="18" xfId="74" applyFont="1" applyBorder="1" applyAlignment="1">
      <alignment horizontal="center" vertical="center" wrapText="1"/>
    </xf>
    <xf numFmtId="0" fontId="46" fillId="0" borderId="34" xfId="74" applyFont="1" applyBorder="1" applyAlignment="1">
      <alignment horizontal="center" vertical="center"/>
    </xf>
    <xf numFmtId="0" fontId="46" fillId="0" borderId="0" xfId="74" applyFont="1" applyAlignment="1">
      <alignment horizontal="center" vertical="center"/>
    </xf>
    <xf numFmtId="0" fontId="46" fillId="0" borderId="20" xfId="74" applyFont="1" applyBorder="1" applyAlignment="1">
      <alignment horizontal="center" vertical="center"/>
    </xf>
    <xf numFmtId="0" fontId="43" fillId="0" borderId="19" xfId="74" applyFont="1" applyBorder="1" applyAlignment="1">
      <alignment horizontal="center" vertical="center"/>
    </xf>
    <xf numFmtId="0" fontId="43" fillId="0" borderId="20" xfId="74" applyFont="1" applyBorder="1" applyAlignment="1">
      <alignment horizontal="center" vertical="center"/>
    </xf>
    <xf numFmtId="0" fontId="43" fillId="0" borderId="31" xfId="74" applyFont="1" applyBorder="1" applyAlignment="1">
      <alignment horizontal="center" vertical="center"/>
    </xf>
    <xf numFmtId="0" fontId="43" fillId="0" borderId="3" xfId="74" applyFont="1" applyBorder="1" applyAlignment="1">
      <alignment horizontal="center" vertical="center"/>
    </xf>
    <xf numFmtId="0" fontId="43" fillId="0" borderId="32" xfId="74" applyFont="1" applyBorder="1" applyAlignment="1">
      <alignment horizontal="center" vertical="center"/>
    </xf>
    <xf numFmtId="0" fontId="94" fillId="2" borderId="74" xfId="74" applyFont="1" applyFill="1" applyBorder="1" applyAlignment="1">
      <alignment horizontal="center" vertical="center"/>
    </xf>
    <xf numFmtId="0" fontId="94" fillId="2" borderId="0" xfId="74" applyFont="1" applyFill="1" applyAlignment="1">
      <alignment horizontal="center" vertical="center"/>
    </xf>
    <xf numFmtId="0" fontId="94" fillId="2" borderId="75" xfId="74" applyFont="1" applyFill="1" applyBorder="1" applyAlignment="1">
      <alignment horizontal="center" vertical="center"/>
    </xf>
    <xf numFmtId="0" fontId="94" fillId="2" borderId="76" xfId="74" applyFont="1" applyFill="1" applyBorder="1" applyAlignment="1">
      <alignment horizontal="center" vertical="center"/>
    </xf>
    <xf numFmtId="0" fontId="94" fillId="2" borderId="77" xfId="74" applyFont="1" applyFill="1" applyBorder="1" applyAlignment="1">
      <alignment horizontal="center" vertical="center"/>
    </xf>
    <xf numFmtId="0" fontId="94" fillId="2" borderId="78" xfId="74" applyFont="1" applyFill="1" applyBorder="1" applyAlignment="1">
      <alignment horizontal="center" vertical="center"/>
    </xf>
    <xf numFmtId="0" fontId="51" fillId="0" borderId="0" xfId="74" applyFont="1" applyAlignment="1">
      <alignment horizontal="left" vertical="center"/>
    </xf>
    <xf numFmtId="0" fontId="51" fillId="0" borderId="3" xfId="74" applyFont="1" applyBorder="1" applyAlignment="1">
      <alignment horizontal="left" vertical="center"/>
    </xf>
    <xf numFmtId="0" fontId="50" fillId="0" borderId="118" xfId="74" applyFont="1" applyBorder="1" applyAlignment="1">
      <alignment horizontal="left" vertical="center"/>
    </xf>
    <xf numFmtId="0" fontId="43" fillId="0" borderId="119" xfId="74" applyFont="1" applyBorder="1" applyAlignment="1">
      <alignment horizontal="left" vertical="center"/>
    </xf>
    <xf numFmtId="0" fontId="43" fillId="0" borderId="120" xfId="74" applyFont="1" applyBorder="1" applyAlignment="1">
      <alignment horizontal="left" vertical="center"/>
    </xf>
    <xf numFmtId="0" fontId="46" fillId="0" borderId="14" xfId="74" applyFont="1" applyBorder="1" applyAlignment="1">
      <alignment horizontal="center" vertical="center" wrapText="1"/>
    </xf>
    <xf numFmtId="0" fontId="43" fillId="0" borderId="2" xfId="74" applyFont="1" applyBorder="1" applyAlignment="1">
      <alignment horizontal="center" vertical="center"/>
    </xf>
    <xf numFmtId="0" fontId="43" fillId="0" borderId="15" xfId="74" applyFont="1" applyBorder="1" applyAlignment="1">
      <alignment horizontal="center" vertical="center"/>
    </xf>
    <xf numFmtId="0" fontId="111" fillId="28" borderId="0" xfId="74" applyFont="1" applyFill="1" applyAlignment="1">
      <alignment horizontal="center" vertical="center"/>
    </xf>
    <xf numFmtId="0" fontId="46" fillId="0" borderId="0" xfId="74" applyFont="1" applyAlignment="1">
      <alignment horizontal="left" vertical="center"/>
    </xf>
    <xf numFmtId="0" fontId="47" fillId="0" borderId="0" xfId="74" applyFont="1" applyAlignment="1">
      <alignment horizontal="left" vertical="center"/>
    </xf>
    <xf numFmtId="0" fontId="48" fillId="0" borderId="0" xfId="74" applyFont="1" applyAlignment="1">
      <alignment horizontal="left" vertical="center"/>
    </xf>
    <xf numFmtId="0" fontId="46" fillId="0" borderId="0" xfId="74" applyFont="1" applyAlignment="1">
      <alignment horizontal="right"/>
    </xf>
    <xf numFmtId="0" fontId="103" fillId="0" borderId="3" xfId="74" applyFont="1" applyBorder="1" applyAlignment="1">
      <alignment horizontal="right" vertical="center" shrinkToFit="1"/>
    </xf>
    <xf numFmtId="0" fontId="94" fillId="2" borderId="71" xfId="74" applyFont="1" applyFill="1" applyBorder="1" applyAlignment="1">
      <alignment horizontal="center" wrapText="1"/>
    </xf>
    <xf numFmtId="0" fontId="94" fillId="2" borderId="72" xfId="74" applyFont="1" applyFill="1" applyBorder="1" applyAlignment="1">
      <alignment horizontal="center" wrapText="1"/>
    </xf>
    <xf numFmtId="0" fontId="94" fillId="2" borderId="73" xfId="74" applyFont="1" applyFill="1" applyBorder="1" applyAlignment="1">
      <alignment horizontal="center" wrapText="1"/>
    </xf>
    <xf numFmtId="0" fontId="94" fillId="2" borderId="74" xfId="74" applyFont="1" applyFill="1" applyBorder="1" applyAlignment="1">
      <alignment horizontal="center" wrapText="1"/>
    </xf>
    <xf numFmtId="0" fontId="94" fillId="2" borderId="0" xfId="74" applyFont="1" applyFill="1" applyAlignment="1">
      <alignment horizontal="center" wrapText="1"/>
    </xf>
    <xf numFmtId="0" fontId="94" fillId="2" borderId="75" xfId="74" applyFont="1" applyFill="1" applyBorder="1" applyAlignment="1">
      <alignment horizontal="center" wrapText="1"/>
    </xf>
    <xf numFmtId="0" fontId="93" fillId="0" borderId="0" xfId="74" applyFont="1" applyAlignment="1">
      <alignment horizontal="center" vertical="center"/>
    </xf>
  </cellXfs>
  <cellStyles count="78">
    <cellStyle name="20% - アクセント 1 2" xfId="1" xr:uid="{00000000-0005-0000-0000-000000000000}"/>
    <cellStyle name="20% - アクセント 1 2 2" xfId="2" xr:uid="{00000000-0005-0000-0000-000001000000}"/>
    <cellStyle name="20% - アクセント 1 3" xfId="3" xr:uid="{00000000-0005-0000-0000-000002000000}"/>
    <cellStyle name="20% - アクセント 2 2" xfId="4" xr:uid="{00000000-0005-0000-0000-000003000000}"/>
    <cellStyle name="20% - アクセント 2 2 2" xfId="5" xr:uid="{00000000-0005-0000-0000-000004000000}"/>
    <cellStyle name="20% - アクセント 2 3" xfId="6" xr:uid="{00000000-0005-0000-0000-000005000000}"/>
    <cellStyle name="20% - アクセント 3 2" xfId="7" xr:uid="{00000000-0005-0000-0000-000006000000}"/>
    <cellStyle name="20% - アクセント 3 2 2" xfId="8" xr:uid="{00000000-0005-0000-0000-000007000000}"/>
    <cellStyle name="20% - アクセント 3 3" xfId="9" xr:uid="{00000000-0005-0000-0000-000008000000}"/>
    <cellStyle name="20% - アクセント 4 2" xfId="10" xr:uid="{00000000-0005-0000-0000-000009000000}"/>
    <cellStyle name="20% - アクセント 4 2 2" xfId="11" xr:uid="{00000000-0005-0000-0000-00000A000000}"/>
    <cellStyle name="20% - アクセント 4 3" xfId="12" xr:uid="{00000000-0005-0000-0000-00000B000000}"/>
    <cellStyle name="20% - アクセント 5 2" xfId="13" xr:uid="{00000000-0005-0000-0000-00000C000000}"/>
    <cellStyle name="20% - アクセント 5 2 2" xfId="14" xr:uid="{00000000-0005-0000-0000-00000D000000}"/>
    <cellStyle name="20% - アクセント 5 3" xfId="15" xr:uid="{00000000-0005-0000-0000-00000E000000}"/>
    <cellStyle name="20% - アクセント 6 2" xfId="16" xr:uid="{00000000-0005-0000-0000-00000F000000}"/>
    <cellStyle name="20% - アクセント 6 2 2" xfId="17" xr:uid="{00000000-0005-0000-0000-000010000000}"/>
    <cellStyle name="20% - アクセント 6 3" xfId="18" xr:uid="{00000000-0005-0000-0000-000011000000}"/>
    <cellStyle name="40% - アクセント 1 2" xfId="19" xr:uid="{00000000-0005-0000-0000-000012000000}"/>
    <cellStyle name="40% - アクセント 1 2 2" xfId="20" xr:uid="{00000000-0005-0000-0000-000013000000}"/>
    <cellStyle name="40% - アクセント 1 3" xfId="21" xr:uid="{00000000-0005-0000-0000-000014000000}"/>
    <cellStyle name="40% - アクセント 2 2" xfId="22" xr:uid="{00000000-0005-0000-0000-000015000000}"/>
    <cellStyle name="40% - アクセント 2 2 2" xfId="23" xr:uid="{00000000-0005-0000-0000-000016000000}"/>
    <cellStyle name="40% - アクセント 2 3" xfId="24" xr:uid="{00000000-0005-0000-0000-000017000000}"/>
    <cellStyle name="40% - アクセント 3 2" xfId="25" xr:uid="{00000000-0005-0000-0000-000018000000}"/>
    <cellStyle name="40% - アクセント 3 2 2" xfId="26" xr:uid="{00000000-0005-0000-0000-000019000000}"/>
    <cellStyle name="40% - アクセント 3 3" xfId="27" xr:uid="{00000000-0005-0000-0000-00001A000000}"/>
    <cellStyle name="40% - アクセント 4 2" xfId="28" xr:uid="{00000000-0005-0000-0000-00001B000000}"/>
    <cellStyle name="40% - アクセント 4 2 2" xfId="29" xr:uid="{00000000-0005-0000-0000-00001C000000}"/>
    <cellStyle name="40% - アクセント 4 3" xfId="30" xr:uid="{00000000-0005-0000-0000-00001D000000}"/>
    <cellStyle name="40% - アクセント 5 2" xfId="31" xr:uid="{00000000-0005-0000-0000-00001E000000}"/>
    <cellStyle name="40% - アクセント 5 2 2" xfId="32" xr:uid="{00000000-0005-0000-0000-00001F000000}"/>
    <cellStyle name="40% - アクセント 5 3" xfId="33" xr:uid="{00000000-0005-0000-0000-000020000000}"/>
    <cellStyle name="40% - アクセント 6 2" xfId="34" xr:uid="{00000000-0005-0000-0000-000021000000}"/>
    <cellStyle name="40% - アクセント 6 2 2" xfId="35" xr:uid="{00000000-0005-0000-0000-000022000000}"/>
    <cellStyle name="40% - アクセント 6 3" xfId="36" xr:uid="{00000000-0005-0000-0000-000023000000}"/>
    <cellStyle name="60% - アクセント 1 2" xfId="37" xr:uid="{00000000-0005-0000-0000-000024000000}"/>
    <cellStyle name="60% - アクセント 2 2" xfId="38" xr:uid="{00000000-0005-0000-0000-000025000000}"/>
    <cellStyle name="60% - アクセント 3 2" xfId="39" xr:uid="{00000000-0005-0000-0000-000026000000}"/>
    <cellStyle name="60% - アクセント 4 2" xfId="40" xr:uid="{00000000-0005-0000-0000-000027000000}"/>
    <cellStyle name="60% - アクセント 5 2" xfId="41" xr:uid="{00000000-0005-0000-0000-000028000000}"/>
    <cellStyle name="60% - アクセント 6 2" xfId="42" xr:uid="{00000000-0005-0000-0000-000029000000}"/>
    <cellStyle name="アクセント 1 2" xfId="43" xr:uid="{00000000-0005-0000-0000-00002A000000}"/>
    <cellStyle name="アクセント 2 2" xfId="44" xr:uid="{00000000-0005-0000-0000-00002B000000}"/>
    <cellStyle name="アクセント 3 2" xfId="45" xr:uid="{00000000-0005-0000-0000-00002C000000}"/>
    <cellStyle name="アクセント 4 2" xfId="46" xr:uid="{00000000-0005-0000-0000-00002D000000}"/>
    <cellStyle name="アクセント 5 2" xfId="47" xr:uid="{00000000-0005-0000-0000-00002E000000}"/>
    <cellStyle name="アクセント 6 2" xfId="48" xr:uid="{00000000-0005-0000-0000-00002F000000}"/>
    <cellStyle name="タイトル 2" xfId="49" xr:uid="{00000000-0005-0000-0000-000030000000}"/>
    <cellStyle name="チェック セル 2" xfId="50" xr:uid="{00000000-0005-0000-0000-000031000000}"/>
    <cellStyle name="どちらでもない 2" xfId="51" xr:uid="{00000000-0005-0000-0000-000032000000}"/>
    <cellStyle name="ハイパーリンク" xfId="72" builtinId="8"/>
    <cellStyle name="メモ 2" xfId="52" xr:uid="{00000000-0005-0000-0000-000034000000}"/>
    <cellStyle name="リンク セル 2" xfId="53" xr:uid="{00000000-0005-0000-0000-000035000000}"/>
    <cellStyle name="悪い 2" xfId="54" xr:uid="{00000000-0005-0000-0000-000036000000}"/>
    <cellStyle name="計算 2" xfId="55" xr:uid="{00000000-0005-0000-0000-000037000000}"/>
    <cellStyle name="警告文 2" xfId="56" xr:uid="{00000000-0005-0000-0000-000038000000}"/>
    <cellStyle name="桁区切り 2" xfId="77" xr:uid="{646A2183-1CBD-465C-B7DB-443FC670F369}"/>
    <cellStyle name="見出し 1 2" xfId="57" xr:uid="{00000000-0005-0000-0000-000039000000}"/>
    <cellStyle name="見出し 2 2" xfId="58" xr:uid="{00000000-0005-0000-0000-00003A000000}"/>
    <cellStyle name="見出し 3 2" xfId="59" xr:uid="{00000000-0005-0000-0000-00003B000000}"/>
    <cellStyle name="見出し 4 2" xfId="60" xr:uid="{00000000-0005-0000-0000-00003C000000}"/>
    <cellStyle name="集計 2" xfId="61" xr:uid="{00000000-0005-0000-0000-00003D000000}"/>
    <cellStyle name="出力 2" xfId="62" xr:uid="{00000000-0005-0000-0000-00003E000000}"/>
    <cellStyle name="説明文 2" xfId="63" xr:uid="{00000000-0005-0000-0000-00003F000000}"/>
    <cellStyle name="通貨" xfId="71" builtinId="7"/>
    <cellStyle name="通貨 2" xfId="64" xr:uid="{00000000-0005-0000-0000-000041000000}"/>
    <cellStyle name="入力 2" xfId="65" xr:uid="{00000000-0005-0000-0000-000042000000}"/>
    <cellStyle name="標準" xfId="0" builtinId="0"/>
    <cellStyle name="標準 2" xfId="66" xr:uid="{00000000-0005-0000-0000-000044000000}"/>
    <cellStyle name="標準 3" xfId="67" xr:uid="{00000000-0005-0000-0000-000045000000}"/>
    <cellStyle name="標準 4" xfId="68" xr:uid="{00000000-0005-0000-0000-000046000000}"/>
    <cellStyle name="標準 5" xfId="69" xr:uid="{00000000-0005-0000-0000-000047000000}"/>
    <cellStyle name="標準 6" xfId="74" xr:uid="{00000000-0005-0000-0000-000048000000}"/>
    <cellStyle name="標準 7" xfId="75" xr:uid="{00000000-0005-0000-0000-000049000000}"/>
    <cellStyle name="標準 7 2" xfId="76" xr:uid="{00000000-0005-0000-0000-00004A000000}"/>
    <cellStyle name="標準_福井県申込" xfId="73" xr:uid="{00000000-0005-0000-0000-00004B000000}"/>
    <cellStyle name="良い 2" xfId="70" xr:uid="{00000000-0005-0000-0000-00004C000000}"/>
  </cellStyles>
  <dxfs count="14">
    <dxf>
      <fill>
        <patternFill patternType="none">
          <bgColor auto="1"/>
        </patternFill>
      </fill>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s>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12</xdr:col>
      <xdr:colOff>136899</xdr:colOff>
      <xdr:row>72</xdr:row>
      <xdr:rowOff>188259</xdr:rowOff>
    </xdr:from>
    <xdr:to>
      <xdr:col>13</xdr:col>
      <xdr:colOff>589617</xdr:colOff>
      <xdr:row>78</xdr:row>
      <xdr:rowOff>135218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9723" y="19298024"/>
          <a:ext cx="1057835" cy="1112371"/>
        </a:xfrm>
        <a:prstGeom prst="rect">
          <a:avLst/>
        </a:prstGeom>
      </xdr:spPr>
    </xdr:pic>
    <xdr:clientData/>
  </xdr:twoCellAnchor>
  <xdr:twoCellAnchor editAs="oneCell">
    <xdr:from>
      <xdr:col>0</xdr:col>
      <xdr:colOff>301064</xdr:colOff>
      <xdr:row>0</xdr:row>
      <xdr:rowOff>28575</xdr:rowOff>
    </xdr:from>
    <xdr:to>
      <xdr:col>2</xdr:col>
      <xdr:colOff>359071</xdr:colOff>
      <xdr:row>4</xdr:row>
      <xdr:rowOff>114299</xdr:rowOff>
    </xdr:to>
    <xdr:pic>
      <xdr:nvPicPr>
        <xdr:cNvPr id="3" name="図 2">
          <a:extLst>
            <a:ext uri="{FF2B5EF4-FFF2-40B4-BE49-F238E27FC236}">
              <a16:creationId xmlns:a16="http://schemas.microsoft.com/office/drawing/2014/main" id="{BF2F9B55-4D81-5C9D-167D-7D6530EBAA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64" y="28575"/>
          <a:ext cx="1067657" cy="1066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133350</xdr:colOff>
      <xdr:row>4</xdr:row>
      <xdr:rowOff>152401</xdr:rowOff>
    </xdr:from>
    <xdr:to>
      <xdr:col>16</xdr:col>
      <xdr:colOff>676275</xdr:colOff>
      <xdr:row>6</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077450" y="990601"/>
          <a:ext cx="1082675"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110</xdr:row>
      <xdr:rowOff>31750</xdr:rowOff>
    </xdr:from>
    <xdr:to>
      <xdr:col>1</xdr:col>
      <xdr:colOff>600287</xdr:colOff>
      <xdr:row>111</xdr:row>
      <xdr:rowOff>52917</xdr:rowOff>
    </xdr:to>
    <xdr:sp macro="" textlink="">
      <xdr:nvSpPr>
        <xdr:cNvPr id="88" name="四角形: 角を丸くする 87">
          <a:extLst>
            <a:ext uri="{FF2B5EF4-FFF2-40B4-BE49-F238E27FC236}">
              <a16:creationId xmlns:a16="http://schemas.microsoft.com/office/drawing/2014/main" id="{4DCDF647-F5CC-F473-8DD2-78C604C198F2}"/>
            </a:ext>
          </a:extLst>
        </xdr:cNvPr>
        <xdr:cNvSpPr/>
      </xdr:nvSpPr>
      <xdr:spPr>
        <a:xfrm>
          <a:off x="548640" y="4243070"/>
          <a:ext cx="1226820" cy="190500"/>
        </a:xfrm>
        <a:prstGeom prst="roundRect">
          <a:avLst/>
        </a:prstGeom>
        <a:noFill/>
        <a:ln w="127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0</xdr:col>
      <xdr:colOff>59268</xdr:colOff>
      <xdr:row>2</xdr:row>
      <xdr:rowOff>84666</xdr:rowOff>
    </xdr:from>
    <xdr:to>
      <xdr:col>14</xdr:col>
      <xdr:colOff>432035</xdr:colOff>
      <xdr:row>88</xdr:row>
      <xdr:rowOff>88897</xdr:rowOff>
    </xdr:to>
    <xdr:pic>
      <xdr:nvPicPr>
        <xdr:cNvPr id="2" name="図 1">
          <a:extLst>
            <a:ext uri="{FF2B5EF4-FFF2-40B4-BE49-F238E27FC236}">
              <a16:creationId xmlns:a16="http://schemas.microsoft.com/office/drawing/2014/main" id="{865088DE-1392-315B-3205-534B5D6807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5" t="5346" r="6327"/>
        <a:stretch/>
      </xdr:blipFill>
      <xdr:spPr bwMode="auto">
        <a:xfrm>
          <a:off x="59268" y="423333"/>
          <a:ext cx="9144234" cy="1456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67734</xdr:rowOff>
    </xdr:from>
    <xdr:to>
      <xdr:col>14</xdr:col>
      <xdr:colOff>430219</xdr:colOff>
      <xdr:row>175</xdr:row>
      <xdr:rowOff>84668</xdr:rowOff>
    </xdr:to>
    <xdr:pic>
      <xdr:nvPicPr>
        <xdr:cNvPr id="3" name="図 2">
          <a:extLst>
            <a:ext uri="{FF2B5EF4-FFF2-40B4-BE49-F238E27FC236}">
              <a16:creationId xmlns:a16="http://schemas.microsoft.com/office/drawing/2014/main" id="{155FF151-6972-F603-7D1B-CDAFAEF8473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80" t="4018" r="7226" b="6608"/>
        <a:stretch/>
      </xdr:blipFill>
      <xdr:spPr bwMode="auto">
        <a:xfrm>
          <a:off x="0" y="15815734"/>
          <a:ext cx="9201686" cy="139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xdr:colOff>
      <xdr:row>366</xdr:row>
      <xdr:rowOff>38038</xdr:rowOff>
    </xdr:from>
    <xdr:to>
      <xdr:col>14</xdr:col>
      <xdr:colOff>521626</xdr:colOff>
      <xdr:row>450</xdr:row>
      <xdr:rowOff>76202</xdr:rowOff>
    </xdr:to>
    <xdr:pic>
      <xdr:nvPicPr>
        <xdr:cNvPr id="4" name="図 3">
          <a:extLst>
            <a:ext uri="{FF2B5EF4-FFF2-40B4-BE49-F238E27FC236}">
              <a16:creationId xmlns:a16="http://schemas.microsoft.com/office/drawing/2014/main" id="{B37009D0-1384-41B8-DAA0-7EECCE271EC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73" t="6621" r="4553"/>
        <a:stretch/>
      </xdr:blipFill>
      <xdr:spPr bwMode="auto">
        <a:xfrm>
          <a:off x="8467" y="62014038"/>
          <a:ext cx="9284626" cy="1426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152401</xdr:rowOff>
    </xdr:from>
    <xdr:to>
      <xdr:col>14</xdr:col>
      <xdr:colOff>577618</xdr:colOff>
      <xdr:row>248</xdr:row>
      <xdr:rowOff>150921</xdr:rowOff>
    </xdr:to>
    <xdr:pic>
      <xdr:nvPicPr>
        <xdr:cNvPr id="5" name="図 4">
          <a:extLst>
            <a:ext uri="{FF2B5EF4-FFF2-40B4-BE49-F238E27FC236}">
              <a16:creationId xmlns:a16="http://schemas.microsoft.com/office/drawing/2014/main" id="{F41212BC-4BE4-D04A-2109-B3D6501D203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93" t="7129" r="3732" b="20662"/>
        <a:stretch/>
      </xdr:blipFill>
      <xdr:spPr bwMode="auto">
        <a:xfrm>
          <a:off x="0" y="31309734"/>
          <a:ext cx="9349085" cy="1083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152399</xdr:rowOff>
    </xdr:from>
    <xdr:to>
      <xdr:col>14</xdr:col>
      <xdr:colOff>617456</xdr:colOff>
      <xdr:row>347</xdr:row>
      <xdr:rowOff>101599</xdr:rowOff>
    </xdr:to>
    <xdr:pic>
      <xdr:nvPicPr>
        <xdr:cNvPr id="6" name="図 5">
          <a:extLst>
            <a:ext uri="{FF2B5EF4-FFF2-40B4-BE49-F238E27FC236}">
              <a16:creationId xmlns:a16="http://schemas.microsoft.com/office/drawing/2014/main" id="{ED7115BA-A655-B718-6E4C-50D0A18DF4E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09" t="8902" r="3076" b="7884"/>
        <a:stretch/>
      </xdr:blipFill>
      <xdr:spPr bwMode="auto">
        <a:xfrm>
          <a:off x="0" y="46380399"/>
          <a:ext cx="9388923" cy="124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141817</xdr:colOff>
      <xdr:row>39</xdr:row>
      <xdr:rowOff>442384</xdr:rowOff>
    </xdr:from>
    <xdr:to>
      <xdr:col>29</xdr:col>
      <xdr:colOff>211667</xdr:colOff>
      <xdr:row>41</xdr:row>
      <xdr:rowOff>103685</xdr:rowOff>
    </xdr:to>
    <xdr:sp macro="" textlink="">
      <xdr:nvSpPr>
        <xdr:cNvPr id="2" name="楕円 1">
          <a:extLst>
            <a:ext uri="{FF2B5EF4-FFF2-40B4-BE49-F238E27FC236}">
              <a16:creationId xmlns:a16="http://schemas.microsoft.com/office/drawing/2014/main" id="{09250663-A648-4F1B-BE20-C4C314E8B10A}"/>
            </a:ext>
          </a:extLst>
        </xdr:cNvPr>
        <xdr:cNvSpPr/>
      </xdr:nvSpPr>
      <xdr:spPr>
        <a:xfrm>
          <a:off x="13997517" y="13891684"/>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317500</xdr:colOff>
      <xdr:row>0</xdr:row>
      <xdr:rowOff>25400</xdr:rowOff>
    </xdr:from>
    <xdr:to>
      <xdr:col>60</xdr:col>
      <xdr:colOff>2705100</xdr:colOff>
      <xdr:row>2</xdr:row>
      <xdr:rowOff>139700</xdr:rowOff>
    </xdr:to>
    <xdr:sp macro="" textlink="">
      <xdr:nvSpPr>
        <xdr:cNvPr id="3" name="正方形/長方形 2">
          <a:extLst>
            <a:ext uri="{FF2B5EF4-FFF2-40B4-BE49-F238E27FC236}">
              <a16:creationId xmlns:a16="http://schemas.microsoft.com/office/drawing/2014/main" id="{1005CE91-32BD-408E-84DD-804430CE46AC}"/>
            </a:ext>
          </a:extLst>
        </xdr:cNvPr>
        <xdr:cNvSpPr/>
      </xdr:nvSpPr>
      <xdr:spPr>
        <a:xfrm>
          <a:off x="13398500" y="25400"/>
          <a:ext cx="7861300" cy="7620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76</xdr:row>
      <xdr:rowOff>12700</xdr:rowOff>
    </xdr:from>
    <xdr:to>
      <xdr:col>60</xdr:col>
      <xdr:colOff>2679700</xdr:colOff>
      <xdr:row>77</xdr:row>
      <xdr:rowOff>673100</xdr:rowOff>
    </xdr:to>
    <xdr:sp macro="" textlink="">
      <xdr:nvSpPr>
        <xdr:cNvPr id="4" name="正方形/長方形 3">
          <a:extLst>
            <a:ext uri="{FF2B5EF4-FFF2-40B4-BE49-F238E27FC236}">
              <a16:creationId xmlns:a16="http://schemas.microsoft.com/office/drawing/2014/main" id="{87D4A42E-013A-47D7-BAB1-A9F8640442A2}"/>
            </a:ext>
          </a:extLst>
        </xdr:cNvPr>
        <xdr:cNvSpPr/>
      </xdr:nvSpPr>
      <xdr:spPr>
        <a:xfrm>
          <a:off x="38100" y="30962600"/>
          <a:ext cx="21196300" cy="1016000"/>
        </a:xfrm>
        <a:prstGeom prst="rect">
          <a:avLst/>
        </a:prstGeom>
      </xdr:spPr>
      <xdr:style>
        <a:lnRef idx="2">
          <a:schemeClr val="dk1"/>
        </a:lnRef>
        <a:fillRef idx="1">
          <a:schemeClr val="lt1"/>
        </a:fillRef>
        <a:effectRef idx="0">
          <a:schemeClr val="dk1"/>
        </a:effectRef>
        <a:fontRef idx="minor">
          <a:schemeClr val="dk1"/>
        </a:fontRef>
      </xdr:style>
      <xdr:txBody>
        <a:bodyPr wrap="square">
          <a:noAutofit/>
        </a:bodyPr>
        <a:lstStyle>
          <a:defPPr>
            <a:defRPr lang="en-US"/>
          </a:defPPr>
          <a:lvl1pPr marL="0" algn="l" defTabSz="457167" rtl="0" eaLnBrk="1" latinLnBrk="0" hangingPunct="1">
            <a:defRPr sz="1800" kern="1200">
              <a:solidFill>
                <a:schemeClr val="tx1"/>
              </a:solidFill>
              <a:latin typeface="+mn-lt"/>
              <a:ea typeface="+mn-ea"/>
              <a:cs typeface="+mn-cs"/>
            </a:defRPr>
          </a:lvl1pPr>
          <a:lvl2pPr marL="457167" algn="l" defTabSz="457167" rtl="0" eaLnBrk="1" latinLnBrk="0" hangingPunct="1">
            <a:defRPr sz="1800" kern="1200">
              <a:solidFill>
                <a:schemeClr val="tx1"/>
              </a:solidFill>
              <a:latin typeface="+mn-lt"/>
              <a:ea typeface="+mn-ea"/>
              <a:cs typeface="+mn-cs"/>
            </a:defRPr>
          </a:lvl2pPr>
          <a:lvl3pPr marL="914333" algn="l" defTabSz="457167" rtl="0" eaLnBrk="1" latinLnBrk="0" hangingPunct="1">
            <a:defRPr sz="1800" kern="1200">
              <a:solidFill>
                <a:schemeClr val="tx1"/>
              </a:solidFill>
              <a:latin typeface="+mn-lt"/>
              <a:ea typeface="+mn-ea"/>
              <a:cs typeface="+mn-cs"/>
            </a:defRPr>
          </a:lvl3pPr>
          <a:lvl4pPr marL="1371501" algn="l" defTabSz="457167" rtl="0" eaLnBrk="1" latinLnBrk="0" hangingPunct="1">
            <a:defRPr sz="1800" kern="1200">
              <a:solidFill>
                <a:schemeClr val="tx1"/>
              </a:solidFill>
              <a:latin typeface="+mn-lt"/>
              <a:ea typeface="+mn-ea"/>
              <a:cs typeface="+mn-cs"/>
            </a:defRPr>
          </a:lvl4pPr>
          <a:lvl5pPr marL="1828667" algn="l" defTabSz="457167" rtl="0" eaLnBrk="1" latinLnBrk="0" hangingPunct="1">
            <a:defRPr sz="1800" kern="1200">
              <a:solidFill>
                <a:schemeClr val="tx1"/>
              </a:solidFill>
              <a:latin typeface="+mn-lt"/>
              <a:ea typeface="+mn-ea"/>
              <a:cs typeface="+mn-cs"/>
            </a:defRPr>
          </a:lvl5pPr>
          <a:lvl6pPr marL="2285834" algn="l" defTabSz="457167" rtl="0" eaLnBrk="1" latinLnBrk="0" hangingPunct="1">
            <a:defRPr sz="1800" kern="1200">
              <a:solidFill>
                <a:schemeClr val="tx1"/>
              </a:solidFill>
              <a:latin typeface="+mn-lt"/>
              <a:ea typeface="+mn-ea"/>
              <a:cs typeface="+mn-cs"/>
            </a:defRPr>
          </a:lvl6pPr>
          <a:lvl7pPr marL="2743000" algn="l" defTabSz="457167" rtl="0" eaLnBrk="1" latinLnBrk="0" hangingPunct="1">
            <a:defRPr sz="1800" kern="1200">
              <a:solidFill>
                <a:schemeClr val="tx1"/>
              </a:solidFill>
              <a:latin typeface="+mn-lt"/>
              <a:ea typeface="+mn-ea"/>
              <a:cs typeface="+mn-cs"/>
            </a:defRPr>
          </a:lvl7pPr>
          <a:lvl8pPr marL="3200167" algn="l" defTabSz="457167" rtl="0" eaLnBrk="1" latinLnBrk="0" hangingPunct="1">
            <a:defRPr sz="1800" kern="1200">
              <a:solidFill>
                <a:schemeClr val="tx1"/>
              </a:solidFill>
              <a:latin typeface="+mn-lt"/>
              <a:ea typeface="+mn-ea"/>
              <a:cs typeface="+mn-cs"/>
            </a:defRPr>
          </a:lvl8pPr>
          <a:lvl9pPr marL="3657333" algn="l" defTabSz="457167" rtl="0" eaLnBrk="1" latinLnBrk="0" hangingPunct="1">
            <a:defRPr sz="1800" kern="1200">
              <a:solidFill>
                <a:schemeClr val="tx1"/>
              </a:solidFill>
              <a:latin typeface="+mn-lt"/>
              <a:ea typeface="+mn-ea"/>
              <a:cs typeface="+mn-cs"/>
            </a:defRPr>
          </a:lvl9pPr>
        </a:lstStyle>
        <a:p>
          <a:r>
            <a:rPr lang="en-US" altLang="ja-JP" sz="1600"/>
            <a:t>【</a:t>
          </a:r>
          <a:r>
            <a:rPr lang="ja-JP" altLang="en-US" sz="1600"/>
            <a:t>個人情報利用目的のご案内</a:t>
          </a:r>
          <a:r>
            <a:rPr lang="en-US" altLang="ja-JP" sz="1600"/>
            <a:t>】</a:t>
          </a:r>
          <a:r>
            <a:rPr lang="ja-JP" altLang="en-US" sz="1600"/>
            <a:t>　</a:t>
          </a:r>
          <a:r>
            <a:rPr lang="ja-JP" altLang="ja-JP" sz="1600" b="1" kern="1200">
              <a:solidFill>
                <a:schemeClr val="tx1"/>
              </a:solidFill>
              <a:effectLst/>
              <a:latin typeface="+mn-lt"/>
              <a:ea typeface="+mn-ea"/>
              <a:cs typeface="+mn-cs"/>
            </a:rPr>
            <a:t>個人情報の取扱いに関する問合せ先：株式会社日本旅行新潟支店（担当</a:t>
          </a:r>
          <a:r>
            <a:rPr lang="en-US" altLang="ja-JP" sz="1600" b="1" kern="1200">
              <a:solidFill>
                <a:schemeClr val="tx1"/>
              </a:solidFill>
              <a:effectLst/>
              <a:latin typeface="+mn-lt"/>
              <a:ea typeface="+mn-ea"/>
              <a:cs typeface="+mn-cs"/>
            </a:rPr>
            <a:t>:</a:t>
          </a:r>
          <a:r>
            <a:rPr lang="ja-JP" altLang="ja-JP" sz="1600" b="1" kern="1200">
              <a:solidFill>
                <a:schemeClr val="tx1"/>
              </a:solidFill>
              <a:effectLst/>
              <a:latin typeface="+mn-lt"/>
              <a:ea typeface="+mn-ea"/>
              <a:cs typeface="+mn-cs"/>
            </a:rPr>
            <a:t>番場 太吉）</a:t>
          </a:r>
          <a:r>
            <a:rPr lang="en-US" altLang="ja-JP" sz="1600" b="1" kern="1200">
              <a:solidFill>
                <a:schemeClr val="tx1"/>
              </a:solidFill>
              <a:effectLst/>
              <a:latin typeface="+mn-lt"/>
              <a:ea typeface="+mn-ea"/>
              <a:cs typeface="+mn-cs"/>
            </a:rPr>
            <a:t>TEL:025-248-1000</a:t>
          </a:r>
          <a:endParaRPr lang="en-US" altLang="ja-JP" sz="1600"/>
        </a:p>
        <a:p>
          <a:r>
            <a:rPr lang="ja-JP" altLang="en-US" sz="1600"/>
            <a:t>ご記入いただきました個人情報は、お客様との間の連絡のために利用させていただくほか、大会事務局、および手配先の宿泊交通機関にも提供いたします。</a:t>
          </a:r>
          <a:endParaRPr lang="en-US" altLang="ja-JP" sz="1600"/>
        </a:p>
        <a:p>
          <a:r>
            <a:rPr lang="ja-JP" altLang="en-US" sz="1600"/>
            <a:t>各機関からお客様にご連絡が入ることもございますので、予めご了承ください。その他、当社の個人情報の取扱につきましては当社ホームページ（</a:t>
          </a:r>
          <a:r>
            <a:rPr lang="en-US" altLang="ja-JP" sz="1600"/>
            <a:t>https://www.nta.co.jp)</a:t>
          </a:r>
          <a:r>
            <a:rPr lang="ja-JP" altLang="en-US" sz="1600"/>
            <a:t>をご参照ください。</a:t>
          </a:r>
          <a:r>
            <a:rPr lang="ja-JP" altLang="en-US" sz="1800"/>
            <a:t>　　　　　　　　　　　　　　　　　　　　　　　　　　　　　　　　　　</a:t>
          </a:r>
          <a:endParaRPr lang="en-US" altLang="ja-JP" sz="1600" b="1"/>
        </a:p>
      </xdr:txBody>
    </xdr:sp>
    <xdr:clientData/>
  </xdr:twoCellAnchor>
  <xdr:twoCellAnchor>
    <xdr:from>
      <xdr:col>32</xdr:col>
      <xdr:colOff>292100</xdr:colOff>
      <xdr:row>39</xdr:row>
      <xdr:rowOff>404283</xdr:rowOff>
    </xdr:from>
    <xdr:to>
      <xdr:col>33</xdr:col>
      <xdr:colOff>361950</xdr:colOff>
      <xdr:row>41</xdr:row>
      <xdr:rowOff>65584</xdr:rowOff>
    </xdr:to>
    <xdr:sp macro="" textlink="">
      <xdr:nvSpPr>
        <xdr:cNvPr id="5" name="楕円 4">
          <a:extLst>
            <a:ext uri="{FF2B5EF4-FFF2-40B4-BE49-F238E27FC236}">
              <a16:creationId xmlns:a16="http://schemas.microsoft.com/office/drawing/2014/main" id="{EFE12E73-E4F3-4E47-9302-8645DBB0E50C}"/>
            </a:ext>
          </a:extLst>
        </xdr:cNvPr>
        <xdr:cNvSpPr/>
      </xdr:nvSpPr>
      <xdr:spPr>
        <a:xfrm>
          <a:off x="16484600" y="13688483"/>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56493</xdr:colOff>
      <xdr:row>2</xdr:row>
      <xdr:rowOff>149208</xdr:rowOff>
    </xdr:from>
    <xdr:ext cx="2236511" cy="779059"/>
    <xdr:sp macro="" textlink="">
      <xdr:nvSpPr>
        <xdr:cNvPr id="6" name="正方形/長方形 5">
          <a:extLst>
            <a:ext uri="{FF2B5EF4-FFF2-40B4-BE49-F238E27FC236}">
              <a16:creationId xmlns:a16="http://schemas.microsoft.com/office/drawing/2014/main" id="{DE73652B-71E5-49F8-AB23-5149715A023E}"/>
            </a:ext>
          </a:extLst>
        </xdr:cNvPr>
        <xdr:cNvSpPr/>
      </xdr:nvSpPr>
      <xdr:spPr>
        <a:xfrm>
          <a:off x="14394793" y="796908"/>
          <a:ext cx="2236511" cy="779059"/>
        </a:xfrm>
        <a:prstGeom prst="rect">
          <a:avLst/>
        </a:prstGeom>
        <a:noFill/>
      </xdr:spPr>
      <xdr:txBody>
        <a:bodyPr wrap="none" lIns="91440" tIns="45720" rIns="91440" bIns="45720">
          <a:spAutoFit/>
        </a:bodyPr>
        <a:lstStyle/>
        <a:p>
          <a:pPr algn="ctr"/>
          <a:r>
            <a:rPr lang="ja-JP" altLang="en-US" sz="3200" b="1" cap="none" spc="0">
              <a:ln w="10160">
                <a:noFill/>
                <a:prstDash val="solid"/>
              </a:ln>
              <a:solidFill>
                <a:schemeClr val="tx1"/>
              </a:solidFill>
              <a:effectLst/>
            </a:rPr>
            <a:t>お申込み日</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70201A\home02\&#21271;&#38520;&#36984;&#25163;&#27177;&#38306;&#36899;\dantaimoushikomiipp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USER/&#12487;&#12473;&#12463;&#12488;&#12483;&#12503;/&#19968;&#26178;&#20445;&#23384;/&#21508;&#26657;&#30331;&#37682;&#29992;&#12501;&#12449;&#12452;&#12523;H18&#30707;&#24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込一覧表"/>
      <sheetName val="競技者データ"/>
      <sheetName val="各種設定"/>
      <sheetName val="改版履歴"/>
    </sheetNames>
    <sheetDataSet>
      <sheetData sheetId="0" refreshError="1"/>
      <sheetData sheetId="1" refreshError="1"/>
      <sheetData sheetId="2">
        <row r="6">
          <cell r="A6" t="str">
            <v>新潟</v>
          </cell>
          <cell r="E6" t="str">
            <v>男</v>
          </cell>
          <cell r="G6" t="str">
            <v>一般・大学</v>
          </cell>
        </row>
        <row r="7">
          <cell r="A7" t="str">
            <v>富山</v>
          </cell>
          <cell r="E7" t="str">
            <v>女</v>
          </cell>
          <cell r="G7" t="str">
            <v>高校・中学</v>
          </cell>
        </row>
        <row r="8">
          <cell r="A8" t="str">
            <v>石川</v>
          </cell>
        </row>
        <row r="9">
          <cell r="A9" t="str">
            <v>福井</v>
          </cell>
        </row>
        <row r="21">
          <cell r="G21" t="str">
            <v>1:選手権入賞</v>
          </cell>
        </row>
        <row r="22">
          <cell r="G22" t="str">
            <v>2:標準記録突破</v>
          </cell>
        </row>
        <row r="23">
          <cell r="G23" t="str">
            <v>3:陸協推薦　</v>
          </cell>
        </row>
        <row r="27">
          <cell r="G27" t="str">
            <v>1:選手権入賞</v>
          </cell>
        </row>
        <row r="28">
          <cell r="G28" t="str">
            <v>3:陸協推薦　</v>
          </cell>
        </row>
        <row r="101">
          <cell r="L101" t="str">
            <v>１００ｍ</v>
          </cell>
          <cell r="N101" t="str">
            <v>１００ｍ</v>
          </cell>
        </row>
        <row r="102">
          <cell r="L102" t="str">
            <v>２００ｍ</v>
          </cell>
          <cell r="N102" t="str">
            <v>２００ｍ</v>
          </cell>
        </row>
        <row r="103">
          <cell r="L103" t="str">
            <v>４００ｍ</v>
          </cell>
          <cell r="N103" t="str">
            <v>４００ｍ</v>
          </cell>
        </row>
        <row r="104">
          <cell r="L104" t="str">
            <v>８００ｍ</v>
          </cell>
          <cell r="N104" t="str">
            <v>８００ｍ</v>
          </cell>
        </row>
        <row r="105">
          <cell r="L105" t="str">
            <v>１５００ｍ</v>
          </cell>
          <cell r="N105" t="str">
            <v>１５００ｍ</v>
          </cell>
        </row>
        <row r="106">
          <cell r="L106" t="str">
            <v>５０００ｍ</v>
          </cell>
          <cell r="N106" t="str">
            <v>５０００ｍ</v>
          </cell>
        </row>
        <row r="107">
          <cell r="L107" t="str">
            <v>１００００ｍ</v>
          </cell>
          <cell r="N107" t="str">
            <v>１００００ｍ</v>
          </cell>
        </row>
        <row r="108">
          <cell r="L108" t="str">
            <v>１１０ｍＨ</v>
          </cell>
          <cell r="N108" t="str">
            <v>１００ｍＨ</v>
          </cell>
        </row>
        <row r="109">
          <cell r="L109" t="str">
            <v>４００ｍＨ</v>
          </cell>
          <cell r="N109" t="str">
            <v>４００ｍＨ</v>
          </cell>
        </row>
        <row r="110">
          <cell r="L110" t="str">
            <v>３０００ｍＳＣ</v>
          </cell>
          <cell r="N110" t="str">
            <v>３０００ｍＳＣ</v>
          </cell>
        </row>
        <row r="111">
          <cell r="L111" t="str">
            <v>５０００ｍＷ</v>
          </cell>
          <cell r="N111" t="str">
            <v>５０００ｍＷ</v>
          </cell>
        </row>
        <row r="112">
          <cell r="L112" t="str">
            <v>走高跳</v>
          </cell>
          <cell r="N112" t="str">
            <v>走高跳</v>
          </cell>
        </row>
        <row r="113">
          <cell r="L113" t="str">
            <v>棒高跳</v>
          </cell>
          <cell r="N113" t="str">
            <v>棒高跳</v>
          </cell>
        </row>
        <row r="114">
          <cell r="L114" t="str">
            <v>走幅跳</v>
          </cell>
          <cell r="N114" t="str">
            <v>走幅跳</v>
          </cell>
        </row>
        <row r="115">
          <cell r="L115" t="str">
            <v>三段跳</v>
          </cell>
          <cell r="N115" t="str">
            <v>三段跳</v>
          </cell>
        </row>
        <row r="116">
          <cell r="L116" t="str">
            <v>砲丸投</v>
          </cell>
          <cell r="N116" t="str">
            <v>砲丸投</v>
          </cell>
        </row>
        <row r="117">
          <cell r="L117" t="str">
            <v>円盤投</v>
          </cell>
          <cell r="N117" t="str">
            <v>円盤投</v>
          </cell>
        </row>
        <row r="118">
          <cell r="L118" t="str">
            <v>ﾊﾝﾏｰ投</v>
          </cell>
          <cell r="N118" t="str">
            <v>ﾊﾝﾏｰ投</v>
          </cell>
        </row>
        <row r="119">
          <cell r="L119" t="str">
            <v>やり投</v>
          </cell>
          <cell r="N119" t="str">
            <v>やり投</v>
          </cell>
        </row>
        <row r="120">
          <cell r="L120" t="str">
            <v>１０種競技</v>
          </cell>
          <cell r="N120" t="str">
            <v>７種競技</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校データ"/>
      <sheetName val="競技者データ"/>
      <sheetName val="登録用紙"/>
      <sheetName val="追加登録用紙"/>
      <sheetName val="学校DATA"/>
      <sheetName val="選手data"/>
      <sheetName val="男子"/>
      <sheetName val="女子"/>
      <sheetName val="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R119"/>
  <sheetViews>
    <sheetView tabSelected="1" zoomScaleNormal="100" zoomScaleSheetLayoutView="85" workbookViewId="0">
      <selection activeCell="T71" sqref="T71"/>
    </sheetView>
  </sheetViews>
  <sheetFormatPr defaultColWidth="9" defaultRowHeight="13.5" x14ac:dyDescent="0.15"/>
  <cols>
    <col min="1" max="1" width="10.625" style="152" customWidth="1"/>
    <col min="2" max="2" width="2.625" style="152" customWidth="1"/>
    <col min="3" max="3" width="7.625" style="152" customWidth="1"/>
    <col min="4" max="15" width="8.625" style="152" customWidth="1"/>
    <col min="16" max="16" width="7.25" style="152" customWidth="1"/>
    <col min="17" max="17" width="5.25" style="152" customWidth="1"/>
    <col min="18" max="16384" width="9" style="152"/>
  </cols>
  <sheetData>
    <row r="1" spans="1:16" ht="17.100000000000001" customHeight="1" x14ac:dyDescent="0.15"/>
    <row r="2" spans="1:16" ht="20.45" customHeight="1" x14ac:dyDescent="0.15">
      <c r="A2" s="368" t="s">
        <v>554</v>
      </c>
      <c r="B2" s="368"/>
      <c r="C2" s="368"/>
      <c r="D2" s="368"/>
      <c r="E2" s="368"/>
      <c r="F2" s="368"/>
      <c r="G2" s="368"/>
      <c r="H2" s="368"/>
      <c r="I2" s="368"/>
      <c r="J2" s="368"/>
      <c r="K2" s="368"/>
      <c r="L2" s="368"/>
      <c r="M2" s="368"/>
      <c r="N2" s="368"/>
      <c r="O2" s="368"/>
      <c r="P2" s="369"/>
    </row>
    <row r="3" spans="1:16" ht="20.45" customHeight="1" x14ac:dyDescent="0.15">
      <c r="A3" s="368" t="s">
        <v>555</v>
      </c>
      <c r="B3" s="368"/>
      <c r="C3" s="368"/>
      <c r="D3" s="368"/>
      <c r="E3" s="368"/>
      <c r="F3" s="368"/>
      <c r="G3" s="368"/>
      <c r="H3" s="368"/>
      <c r="I3" s="368"/>
      <c r="J3" s="368"/>
      <c r="K3" s="368"/>
      <c r="L3" s="368"/>
      <c r="M3" s="368"/>
      <c r="N3" s="368"/>
      <c r="O3" s="368"/>
      <c r="P3" s="369"/>
    </row>
    <row r="4" spans="1:16" ht="20.45" customHeight="1" x14ac:dyDescent="0.15">
      <c r="A4" s="161"/>
      <c r="B4" s="344"/>
      <c r="C4" s="344"/>
      <c r="D4" s="344"/>
      <c r="E4" s="161"/>
      <c r="F4" s="344"/>
      <c r="G4" s="344"/>
      <c r="H4" s="344"/>
      <c r="I4" s="344"/>
      <c r="J4" s="344"/>
      <c r="K4" s="344"/>
      <c r="L4" s="344"/>
      <c r="M4" s="344"/>
      <c r="N4" s="344"/>
      <c r="O4" s="344"/>
      <c r="P4" s="360" t="s">
        <v>557</v>
      </c>
    </row>
    <row r="5" spans="1:16" ht="24.95" customHeight="1" x14ac:dyDescent="0.15">
      <c r="A5" s="153"/>
      <c r="B5" s="153"/>
      <c r="C5" s="153"/>
      <c r="D5" s="153"/>
      <c r="E5" s="153"/>
      <c r="F5" s="153"/>
      <c r="G5" s="153"/>
      <c r="H5" s="153"/>
      <c r="I5" s="153"/>
      <c r="J5" s="153"/>
      <c r="K5" s="153"/>
      <c r="L5" s="153"/>
      <c r="M5" s="153"/>
      <c r="N5" s="153"/>
      <c r="O5" s="153"/>
      <c r="P5" s="153"/>
    </row>
    <row r="6" spans="1:16" ht="15" customHeight="1" x14ac:dyDescent="0.15">
      <c r="A6" s="153" t="s">
        <v>42</v>
      </c>
      <c r="B6" s="153"/>
      <c r="C6" s="153" t="s">
        <v>126</v>
      </c>
      <c r="D6" s="153"/>
      <c r="E6" s="153"/>
      <c r="F6" s="153"/>
      <c r="G6" s="153"/>
      <c r="H6" s="153"/>
      <c r="I6" s="153"/>
      <c r="J6" s="153"/>
      <c r="K6" s="153"/>
      <c r="L6" s="153"/>
      <c r="M6" s="153"/>
      <c r="N6" s="153"/>
      <c r="O6" s="153"/>
      <c r="P6" s="153"/>
    </row>
    <row r="7" spans="1:16" x14ac:dyDescent="0.15">
      <c r="A7" s="153"/>
      <c r="B7" s="153"/>
      <c r="C7" s="153"/>
      <c r="D7" s="153"/>
      <c r="E7" s="153"/>
      <c r="F7" s="153"/>
      <c r="G7" s="153"/>
      <c r="H7" s="153"/>
      <c r="I7" s="153"/>
      <c r="J7" s="153"/>
      <c r="K7" s="153"/>
      <c r="L7" s="153"/>
      <c r="M7" s="153"/>
      <c r="N7" s="153"/>
      <c r="O7" s="153"/>
      <c r="P7" s="153"/>
    </row>
    <row r="8" spans="1:16" ht="15" customHeight="1" x14ac:dyDescent="0.15">
      <c r="A8" s="153" t="s">
        <v>41</v>
      </c>
      <c r="B8" s="153"/>
      <c r="C8" s="153" t="s">
        <v>504</v>
      </c>
      <c r="D8" s="153"/>
      <c r="E8" s="153"/>
      <c r="F8" s="153"/>
      <c r="G8" s="153"/>
      <c r="H8" s="153"/>
      <c r="I8" s="153"/>
      <c r="J8" s="153"/>
      <c r="K8" s="153"/>
      <c r="L8" s="153"/>
      <c r="M8" s="153"/>
      <c r="N8" s="153"/>
      <c r="O8" s="153"/>
      <c r="P8" s="153"/>
    </row>
    <row r="9" spans="1:16" x14ac:dyDescent="0.15">
      <c r="A9" s="153"/>
      <c r="B9" s="153"/>
      <c r="C9" s="153"/>
      <c r="D9" s="153"/>
      <c r="E9" s="153"/>
      <c r="F9" s="153"/>
      <c r="G9" s="153"/>
      <c r="H9" s="153"/>
      <c r="I9" s="153"/>
      <c r="J9" s="153"/>
      <c r="K9" s="153"/>
      <c r="L9" s="153"/>
      <c r="M9" s="153"/>
      <c r="N9" s="153"/>
      <c r="O9" s="153"/>
      <c r="P9" s="153"/>
    </row>
    <row r="10" spans="1:16" ht="15" customHeight="1" x14ac:dyDescent="0.15">
      <c r="A10" s="153" t="s">
        <v>40</v>
      </c>
      <c r="B10" s="153"/>
      <c r="C10" s="153" t="s">
        <v>388</v>
      </c>
      <c r="D10" s="153"/>
      <c r="E10" s="153"/>
      <c r="F10" s="153"/>
      <c r="G10" s="153"/>
      <c r="H10" s="153"/>
      <c r="I10" s="153"/>
      <c r="J10" s="153"/>
      <c r="K10" s="153"/>
      <c r="L10" s="153"/>
      <c r="M10" s="153"/>
      <c r="N10" s="153"/>
      <c r="O10" s="153"/>
      <c r="P10" s="153"/>
    </row>
    <row r="11" spans="1:16" x14ac:dyDescent="0.15">
      <c r="A11" s="153"/>
      <c r="B11" s="153"/>
      <c r="C11" s="153"/>
      <c r="D11" s="153"/>
      <c r="E11" s="153"/>
      <c r="F11" s="153"/>
      <c r="G11" s="153"/>
      <c r="H11" s="153"/>
      <c r="I11" s="153"/>
      <c r="J11" s="153"/>
      <c r="K11" s="153"/>
      <c r="L11" s="153"/>
      <c r="M11" s="153"/>
      <c r="N11" s="153"/>
      <c r="O11" s="153"/>
      <c r="P11" s="153"/>
    </row>
    <row r="12" spans="1:16" ht="15" customHeight="1" x14ac:dyDescent="0.15">
      <c r="A12" s="153" t="s">
        <v>39</v>
      </c>
      <c r="B12" s="153"/>
      <c r="C12" s="153" t="s">
        <v>389</v>
      </c>
      <c r="D12" s="153"/>
      <c r="E12" s="153"/>
      <c r="F12" s="153"/>
      <c r="G12" s="153"/>
      <c r="H12" s="153"/>
      <c r="I12" s="153"/>
      <c r="J12" s="153"/>
      <c r="K12" s="153"/>
      <c r="L12" s="153"/>
      <c r="M12" s="153"/>
      <c r="N12" s="153"/>
      <c r="O12" s="153"/>
      <c r="P12" s="153"/>
    </row>
    <row r="13" spans="1:16" x14ac:dyDescent="0.15">
      <c r="A13" s="153"/>
      <c r="B13" s="153"/>
      <c r="C13" s="153"/>
      <c r="D13" s="153"/>
      <c r="E13" s="153"/>
      <c r="F13" s="153"/>
      <c r="G13" s="153"/>
      <c r="H13" s="153"/>
      <c r="I13" s="153"/>
      <c r="J13" s="153"/>
      <c r="K13" s="153"/>
      <c r="L13" s="153"/>
      <c r="M13" s="153"/>
      <c r="N13" s="153"/>
      <c r="O13" s="153"/>
      <c r="P13" s="153"/>
    </row>
    <row r="14" spans="1:16" ht="15" customHeight="1" x14ac:dyDescent="0.15">
      <c r="A14" s="153" t="s">
        <v>38</v>
      </c>
      <c r="B14" s="153"/>
      <c r="C14" s="367" t="s">
        <v>560</v>
      </c>
      <c r="D14" s="367"/>
      <c r="E14" s="367"/>
      <c r="F14" s="367"/>
      <c r="G14" s="367"/>
      <c r="H14" s="367"/>
      <c r="I14" s="367"/>
      <c r="J14" s="367"/>
      <c r="K14" s="367"/>
      <c r="L14" s="367"/>
      <c r="M14" s="367"/>
      <c r="N14" s="367"/>
      <c r="O14" s="367"/>
      <c r="P14" s="367"/>
    </row>
    <row r="15" spans="1:16" ht="15" customHeight="1" x14ac:dyDescent="0.15">
      <c r="A15" s="153"/>
      <c r="B15" s="153"/>
      <c r="C15" s="164" t="s">
        <v>558</v>
      </c>
      <c r="D15" s="345"/>
      <c r="E15" s="345"/>
      <c r="F15" s="345"/>
      <c r="G15" s="345"/>
      <c r="H15" s="345"/>
      <c r="I15" s="345"/>
      <c r="J15" s="345"/>
      <c r="K15" s="345"/>
      <c r="L15" s="345"/>
      <c r="M15" s="345"/>
      <c r="N15" s="345"/>
      <c r="O15" s="345"/>
      <c r="P15" s="345"/>
    </row>
    <row r="16" spans="1:16" x14ac:dyDescent="0.15">
      <c r="A16" s="153"/>
      <c r="B16" s="153"/>
      <c r="C16" s="153"/>
      <c r="D16" s="153"/>
      <c r="E16" s="153"/>
      <c r="F16" s="153"/>
      <c r="G16" s="153"/>
      <c r="H16" s="153"/>
      <c r="I16" s="153"/>
      <c r="J16" s="153"/>
      <c r="K16" s="153"/>
      <c r="L16" s="153"/>
      <c r="M16" s="153"/>
      <c r="N16" s="153"/>
      <c r="O16" s="153"/>
      <c r="P16" s="153"/>
    </row>
    <row r="17" spans="1:16" ht="15" customHeight="1" x14ac:dyDescent="0.15">
      <c r="A17" s="153" t="s">
        <v>37</v>
      </c>
      <c r="B17" s="153"/>
      <c r="C17" s="153" t="s">
        <v>511</v>
      </c>
      <c r="D17" s="153"/>
      <c r="E17" s="153"/>
      <c r="F17" s="153"/>
      <c r="G17" s="153"/>
      <c r="H17" s="153"/>
      <c r="I17" s="153"/>
      <c r="J17" s="153"/>
      <c r="K17" s="153"/>
      <c r="L17" s="153"/>
      <c r="M17" s="153"/>
      <c r="N17" s="153"/>
      <c r="O17" s="153"/>
      <c r="P17" s="153"/>
    </row>
    <row r="18" spans="1:16" ht="15" customHeight="1" x14ac:dyDescent="0.15">
      <c r="A18" s="153" t="s">
        <v>36</v>
      </c>
      <c r="B18" s="153"/>
      <c r="C18" s="153" t="s">
        <v>272</v>
      </c>
      <c r="D18" s="153"/>
      <c r="E18" s="153"/>
      <c r="F18" s="153"/>
      <c r="G18" s="153"/>
      <c r="H18" s="153"/>
      <c r="I18" s="153"/>
      <c r="J18" s="153"/>
      <c r="K18" s="153"/>
      <c r="L18" s="153"/>
      <c r="M18" s="153"/>
      <c r="N18" s="153"/>
      <c r="O18" s="153"/>
      <c r="P18" s="153"/>
    </row>
    <row r="19" spans="1:16" ht="15" customHeight="1" x14ac:dyDescent="0.15">
      <c r="A19" s="153"/>
      <c r="B19" s="153"/>
      <c r="C19" s="153" t="s">
        <v>512</v>
      </c>
      <c r="D19" s="153"/>
      <c r="E19" s="153"/>
      <c r="F19" s="153"/>
      <c r="G19" s="153"/>
      <c r="H19" s="153"/>
      <c r="I19" s="153"/>
      <c r="J19" s="153"/>
      <c r="K19" s="153"/>
      <c r="L19" s="153"/>
      <c r="M19" s="153"/>
      <c r="N19" s="153"/>
      <c r="O19" s="153"/>
      <c r="P19" s="153"/>
    </row>
    <row r="20" spans="1:16" ht="15" customHeight="1" x14ac:dyDescent="0.15">
      <c r="A20" s="153"/>
      <c r="B20" s="153"/>
      <c r="C20" s="153" t="s">
        <v>273</v>
      </c>
      <c r="D20" s="153"/>
      <c r="E20" s="153"/>
      <c r="F20" s="153"/>
      <c r="G20" s="153"/>
      <c r="H20" s="153"/>
      <c r="I20" s="153"/>
      <c r="J20" s="153"/>
      <c r="K20" s="153"/>
      <c r="L20" s="153"/>
      <c r="M20" s="153"/>
      <c r="N20" s="153"/>
      <c r="O20" s="153"/>
      <c r="P20" s="153"/>
    </row>
    <row r="21" spans="1:16" ht="15" customHeight="1" x14ac:dyDescent="0.15">
      <c r="A21" s="153"/>
      <c r="B21" s="153"/>
      <c r="C21" s="153" t="s">
        <v>513</v>
      </c>
      <c r="D21" s="153"/>
      <c r="E21" s="153"/>
      <c r="F21" s="153"/>
      <c r="G21" s="153"/>
      <c r="H21" s="153"/>
      <c r="I21" s="153"/>
      <c r="J21" s="153"/>
      <c r="K21" s="153"/>
      <c r="L21" s="153"/>
      <c r="M21" s="153"/>
      <c r="N21" s="153"/>
      <c r="O21" s="153"/>
      <c r="P21" s="153"/>
    </row>
    <row r="22" spans="1:16" ht="15" customHeight="1" x14ac:dyDescent="0.15">
      <c r="A22" s="153"/>
      <c r="B22" s="153"/>
      <c r="C22" s="153" t="s">
        <v>274</v>
      </c>
      <c r="D22" s="153"/>
      <c r="E22" s="153"/>
      <c r="F22" s="153"/>
      <c r="G22" s="153"/>
      <c r="H22" s="153"/>
      <c r="I22" s="153"/>
      <c r="J22" s="153"/>
      <c r="K22" s="153"/>
      <c r="L22" s="153"/>
      <c r="M22" s="153"/>
      <c r="N22" s="153"/>
      <c r="O22" s="153"/>
      <c r="P22" s="153"/>
    </row>
    <row r="23" spans="1:16" ht="15" customHeight="1" x14ac:dyDescent="0.15">
      <c r="A23" s="153"/>
      <c r="B23" s="153"/>
      <c r="C23" s="153" t="s">
        <v>512</v>
      </c>
      <c r="D23" s="153"/>
      <c r="E23" s="153"/>
      <c r="F23" s="153"/>
      <c r="G23" s="153"/>
      <c r="H23" s="153"/>
      <c r="I23" s="153"/>
      <c r="J23" s="153"/>
      <c r="K23" s="153"/>
      <c r="L23" s="153"/>
      <c r="M23" s="153"/>
      <c r="N23" s="153"/>
      <c r="O23" s="153"/>
      <c r="P23" s="153"/>
    </row>
    <row r="24" spans="1:16" ht="15" customHeight="1" x14ac:dyDescent="0.15">
      <c r="A24" s="153"/>
      <c r="B24" s="153"/>
      <c r="C24" s="153" t="s">
        <v>275</v>
      </c>
      <c r="D24" s="153"/>
      <c r="E24" s="153"/>
      <c r="F24" s="153"/>
      <c r="G24" s="153"/>
      <c r="H24" s="153"/>
      <c r="I24" s="153"/>
      <c r="J24" s="153"/>
      <c r="K24" s="153"/>
      <c r="L24" s="153"/>
      <c r="M24" s="153"/>
      <c r="N24" s="153"/>
      <c r="O24" s="153"/>
      <c r="P24" s="153"/>
    </row>
    <row r="25" spans="1:16" ht="15" customHeight="1" x14ac:dyDescent="0.15">
      <c r="A25" s="153"/>
      <c r="B25" s="153"/>
      <c r="C25" s="153"/>
      <c r="D25" s="153"/>
      <c r="E25" s="153"/>
      <c r="F25" s="153"/>
      <c r="G25" s="153"/>
      <c r="H25" s="153"/>
      <c r="I25" s="153"/>
      <c r="J25" s="153"/>
      <c r="K25" s="153"/>
      <c r="L25" s="153"/>
      <c r="M25" s="153"/>
      <c r="N25" s="153"/>
      <c r="O25" s="153"/>
      <c r="P25" s="153"/>
    </row>
    <row r="26" spans="1:16" ht="15" customHeight="1" x14ac:dyDescent="0.15">
      <c r="A26" s="153"/>
      <c r="B26" s="153"/>
      <c r="C26" s="161" t="s">
        <v>559</v>
      </c>
      <c r="D26" s="153"/>
      <c r="E26" s="153"/>
      <c r="F26" s="153"/>
      <c r="G26" s="153"/>
      <c r="H26" s="153"/>
      <c r="I26" s="153"/>
      <c r="J26" s="153"/>
      <c r="K26" s="153"/>
      <c r="L26" s="153"/>
      <c r="M26" s="153"/>
      <c r="N26" s="153"/>
      <c r="O26" s="153"/>
      <c r="P26" s="153"/>
    </row>
    <row r="27" spans="1:16" ht="15" customHeight="1" x14ac:dyDescent="0.15">
      <c r="A27" s="153"/>
      <c r="B27" s="153"/>
      <c r="C27" s="153"/>
      <c r="D27" s="153"/>
      <c r="E27" s="153"/>
      <c r="F27" s="153"/>
      <c r="G27" s="153"/>
      <c r="H27" s="153"/>
      <c r="I27" s="153"/>
      <c r="J27" s="153"/>
      <c r="K27" s="153"/>
      <c r="L27" s="153"/>
      <c r="M27" s="153"/>
      <c r="N27" s="153"/>
      <c r="O27" s="153"/>
      <c r="P27" s="153"/>
    </row>
    <row r="28" spans="1:16" ht="15" customHeight="1" x14ac:dyDescent="0.15">
      <c r="A28" s="153" t="s">
        <v>35</v>
      </c>
      <c r="B28" s="153"/>
      <c r="C28" s="152" t="s">
        <v>463</v>
      </c>
      <c r="D28" s="153"/>
      <c r="E28" s="153"/>
      <c r="F28" s="153"/>
      <c r="G28" s="153"/>
      <c r="H28" s="153"/>
      <c r="I28" s="153"/>
      <c r="J28" s="153"/>
      <c r="K28" s="153"/>
      <c r="L28" s="153"/>
      <c r="M28" s="153"/>
      <c r="N28" s="153"/>
      <c r="O28" s="153"/>
      <c r="P28" s="153"/>
    </row>
    <row r="29" spans="1:16" x14ac:dyDescent="0.15">
      <c r="A29" s="153"/>
      <c r="B29" s="153"/>
      <c r="C29" s="153"/>
      <c r="D29" s="153"/>
      <c r="E29" s="153"/>
      <c r="F29" s="153"/>
      <c r="G29" s="153"/>
      <c r="H29" s="153"/>
      <c r="I29" s="153"/>
      <c r="J29" s="153"/>
      <c r="K29" s="153"/>
      <c r="L29" s="153"/>
      <c r="M29" s="153"/>
      <c r="N29" s="153"/>
      <c r="O29" s="153"/>
      <c r="P29" s="153"/>
    </row>
    <row r="30" spans="1:16" ht="15" customHeight="1" x14ac:dyDescent="0.15">
      <c r="A30" s="153" t="s">
        <v>34</v>
      </c>
      <c r="B30" s="153"/>
      <c r="C30" s="153" t="s">
        <v>33</v>
      </c>
      <c r="D30" s="153"/>
      <c r="E30" s="153"/>
      <c r="F30" s="153"/>
      <c r="G30" s="153"/>
      <c r="H30" s="153"/>
      <c r="I30" s="153"/>
      <c r="J30" s="153"/>
      <c r="K30" s="153"/>
      <c r="L30" s="153"/>
      <c r="M30" s="153"/>
      <c r="N30" s="153"/>
      <c r="O30" s="153"/>
      <c r="P30" s="153"/>
    </row>
    <row r="31" spans="1:16" ht="15" customHeight="1" x14ac:dyDescent="0.15">
      <c r="A31" s="153"/>
      <c r="B31" s="153"/>
      <c r="C31" s="153" t="s">
        <v>32</v>
      </c>
      <c r="D31" s="153"/>
      <c r="E31" s="153"/>
      <c r="F31" s="153"/>
      <c r="G31" s="153"/>
      <c r="H31" s="153"/>
      <c r="I31" s="153"/>
      <c r="J31" s="153"/>
      <c r="K31" s="153"/>
      <c r="L31" s="153"/>
      <c r="M31" s="153"/>
      <c r="N31" s="153"/>
      <c r="O31" s="153"/>
      <c r="P31" s="153"/>
    </row>
    <row r="32" spans="1:16" x14ac:dyDescent="0.15">
      <c r="A32" s="153"/>
      <c r="B32" s="153"/>
      <c r="C32" s="153"/>
      <c r="D32" s="153"/>
      <c r="E32" s="153"/>
      <c r="F32" s="153"/>
      <c r="G32" s="153"/>
      <c r="H32" s="153"/>
      <c r="I32" s="153"/>
      <c r="J32" s="153"/>
      <c r="K32" s="153"/>
      <c r="L32" s="153"/>
      <c r="M32" s="153"/>
      <c r="N32" s="153"/>
      <c r="O32" s="153"/>
      <c r="P32" s="153"/>
    </row>
    <row r="33" spans="1:16" ht="15" customHeight="1" x14ac:dyDescent="0.15">
      <c r="A33" s="153" t="s">
        <v>31</v>
      </c>
      <c r="B33" s="153"/>
      <c r="C33" s="367" t="s">
        <v>479</v>
      </c>
      <c r="D33" s="367"/>
      <c r="E33" s="367"/>
      <c r="F33" s="367"/>
      <c r="G33" s="367"/>
      <c r="H33" s="367"/>
      <c r="I33" s="367"/>
      <c r="J33" s="367"/>
      <c r="K33" s="367"/>
      <c r="L33" s="367"/>
      <c r="M33" s="367"/>
      <c r="N33" s="367"/>
      <c r="O33" s="367"/>
      <c r="P33" s="367"/>
    </row>
    <row r="34" spans="1:16" ht="15" customHeight="1" x14ac:dyDescent="0.15">
      <c r="A34" s="153"/>
      <c r="B34" s="153"/>
      <c r="C34" s="367"/>
      <c r="D34" s="367"/>
      <c r="E34" s="367"/>
      <c r="F34" s="367"/>
      <c r="G34" s="367"/>
      <c r="H34" s="367"/>
      <c r="I34" s="367"/>
      <c r="J34" s="367"/>
      <c r="K34" s="367"/>
      <c r="L34" s="367"/>
      <c r="M34" s="367"/>
      <c r="N34" s="367"/>
      <c r="O34" s="367"/>
      <c r="P34" s="367"/>
    </row>
    <row r="35" spans="1:16" ht="15" customHeight="1" x14ac:dyDescent="0.15">
      <c r="A35" s="153"/>
      <c r="B35" s="153"/>
      <c r="C35" s="153" t="s">
        <v>390</v>
      </c>
      <c r="D35" s="153"/>
      <c r="E35" s="153"/>
      <c r="F35" s="153"/>
      <c r="G35" s="153"/>
      <c r="H35" s="153"/>
      <c r="I35" s="153"/>
      <c r="J35" s="153"/>
      <c r="K35" s="153"/>
      <c r="L35" s="153"/>
      <c r="M35" s="153"/>
      <c r="N35" s="153"/>
      <c r="O35" s="153"/>
      <c r="P35" s="153"/>
    </row>
    <row r="36" spans="1:16" ht="15" customHeight="1" x14ac:dyDescent="0.15">
      <c r="A36" s="153"/>
      <c r="B36" s="153"/>
      <c r="C36" s="153" t="s">
        <v>562</v>
      </c>
      <c r="D36" s="153"/>
      <c r="E36" s="153"/>
      <c r="F36" s="153"/>
      <c r="G36" s="153"/>
      <c r="H36" s="153"/>
      <c r="I36" s="153"/>
      <c r="J36" s="153"/>
      <c r="K36" s="153"/>
      <c r="L36" s="153"/>
      <c r="M36" s="153"/>
      <c r="N36" s="153"/>
      <c r="O36" s="153"/>
      <c r="P36" s="153"/>
    </row>
    <row r="37" spans="1:16" ht="15" customHeight="1" x14ac:dyDescent="0.15">
      <c r="A37" s="153"/>
      <c r="B37" s="153"/>
      <c r="C37" s="153" t="s">
        <v>276</v>
      </c>
      <c r="D37" s="153"/>
      <c r="E37" s="153"/>
      <c r="F37" s="153"/>
      <c r="G37" s="153"/>
      <c r="H37" s="153"/>
      <c r="I37" s="153"/>
      <c r="J37" s="153"/>
      <c r="K37" s="153"/>
      <c r="L37" s="153"/>
      <c r="M37" s="153"/>
      <c r="N37" s="153"/>
      <c r="O37" s="153"/>
      <c r="P37" s="153"/>
    </row>
    <row r="38" spans="1:16" ht="15" customHeight="1" x14ac:dyDescent="0.15">
      <c r="A38" s="153"/>
      <c r="B38" s="153"/>
      <c r="C38" s="153" t="s">
        <v>166</v>
      </c>
      <c r="D38" s="153"/>
      <c r="E38" s="153"/>
      <c r="F38" s="153"/>
      <c r="G38" s="153"/>
      <c r="H38" s="153"/>
      <c r="I38" s="153"/>
      <c r="J38" s="153"/>
      <c r="K38" s="153"/>
      <c r="L38" s="153"/>
      <c r="M38" s="153"/>
      <c r="N38" s="153"/>
      <c r="O38" s="153"/>
      <c r="P38" s="153"/>
    </row>
    <row r="39" spans="1:16" ht="15" customHeight="1" x14ac:dyDescent="0.15">
      <c r="A39" s="153"/>
      <c r="B39" s="153"/>
      <c r="C39" s="153" t="s">
        <v>277</v>
      </c>
      <c r="D39" s="158"/>
      <c r="E39" s="158"/>
      <c r="F39" s="158"/>
      <c r="G39" s="158"/>
      <c r="H39" s="158"/>
      <c r="I39" s="158"/>
      <c r="J39" s="158"/>
      <c r="K39" s="158"/>
      <c r="L39" s="158"/>
      <c r="M39" s="158"/>
      <c r="N39" s="158"/>
      <c r="O39" s="158"/>
      <c r="P39" s="153"/>
    </row>
    <row r="40" spans="1:16" x14ac:dyDescent="0.15">
      <c r="A40" s="153"/>
      <c r="B40" s="153"/>
      <c r="C40" s="153" t="s">
        <v>30</v>
      </c>
      <c r="D40" s="158"/>
      <c r="E40" s="158"/>
      <c r="F40" s="158"/>
      <c r="G40" s="158"/>
      <c r="H40" s="158"/>
      <c r="I40" s="158"/>
      <c r="J40" s="158"/>
      <c r="K40" s="158"/>
      <c r="L40" s="158"/>
      <c r="M40" s="158"/>
      <c r="N40" s="158"/>
      <c r="O40" s="158"/>
      <c r="P40" s="153"/>
    </row>
    <row r="41" spans="1:16" s="154" customFormat="1" x14ac:dyDescent="0.15">
      <c r="A41" s="159"/>
      <c r="B41" s="159"/>
      <c r="C41" s="159"/>
      <c r="D41" s="159"/>
      <c r="E41" s="159"/>
      <c r="F41" s="159"/>
      <c r="G41" s="159"/>
      <c r="H41" s="159"/>
      <c r="I41" s="159"/>
      <c r="J41" s="159"/>
      <c r="K41" s="159"/>
      <c r="L41" s="159"/>
      <c r="M41" s="159"/>
      <c r="N41" s="159"/>
      <c r="O41" s="159"/>
      <c r="P41" s="160"/>
    </row>
    <row r="42" spans="1:16" s="153" customFormat="1" ht="15" customHeight="1" x14ac:dyDescent="0.15">
      <c r="A42" s="153" t="s">
        <v>29</v>
      </c>
      <c r="C42" s="153" t="s">
        <v>505</v>
      </c>
    </row>
    <row r="43" spans="1:16" ht="21.75" customHeight="1" x14ac:dyDescent="0.15">
      <c r="A43" s="153"/>
      <c r="B43" s="153"/>
      <c r="C43" s="370" t="s">
        <v>561</v>
      </c>
      <c r="D43" s="371"/>
      <c r="E43" s="371"/>
      <c r="F43" s="371"/>
      <c r="G43" s="371"/>
      <c r="H43" s="371"/>
      <c r="I43" s="371"/>
      <c r="J43" s="371"/>
      <c r="K43" s="371"/>
      <c r="L43" s="371"/>
      <c r="M43" s="371"/>
      <c r="N43" s="371"/>
      <c r="O43" s="372"/>
      <c r="P43" s="153"/>
    </row>
    <row r="44" spans="1:16" ht="21.75" customHeight="1" x14ac:dyDescent="0.15">
      <c r="A44" s="153"/>
      <c r="B44" s="153"/>
      <c r="C44" s="373"/>
      <c r="D44" s="374"/>
      <c r="E44" s="374"/>
      <c r="F44" s="374"/>
      <c r="G44" s="374"/>
      <c r="H44" s="374"/>
      <c r="I44" s="374"/>
      <c r="J44" s="374"/>
      <c r="K44" s="374"/>
      <c r="L44" s="374"/>
      <c r="M44" s="374"/>
      <c r="N44" s="374"/>
      <c r="O44" s="375"/>
      <c r="P44" s="153"/>
    </row>
    <row r="45" spans="1:16" ht="21.75" customHeight="1" x14ac:dyDescent="0.15">
      <c r="A45" s="153"/>
      <c r="B45" s="153"/>
      <c r="C45" s="376"/>
      <c r="D45" s="377"/>
      <c r="E45" s="377"/>
      <c r="F45" s="377"/>
      <c r="G45" s="377"/>
      <c r="H45" s="377"/>
      <c r="I45" s="377"/>
      <c r="J45" s="377"/>
      <c r="K45" s="377"/>
      <c r="L45" s="377"/>
      <c r="M45" s="377"/>
      <c r="N45" s="377"/>
      <c r="O45" s="378"/>
      <c r="P45" s="153"/>
    </row>
    <row r="46" spans="1:16" ht="15" customHeight="1" x14ac:dyDescent="0.15">
      <c r="A46" s="153"/>
      <c r="B46" s="153"/>
      <c r="C46" s="153"/>
      <c r="D46" s="153"/>
      <c r="E46" s="153"/>
      <c r="F46" s="153"/>
      <c r="G46" s="153"/>
      <c r="H46" s="153"/>
      <c r="I46" s="153"/>
      <c r="J46" s="153"/>
      <c r="K46" s="153"/>
      <c r="L46" s="153"/>
      <c r="M46" s="153"/>
      <c r="N46" s="153"/>
      <c r="O46" s="153"/>
      <c r="P46" s="153"/>
    </row>
    <row r="47" spans="1:16" ht="15" customHeight="1" x14ac:dyDescent="0.15">
      <c r="A47" s="153" t="s">
        <v>278</v>
      </c>
      <c r="B47" s="153"/>
      <c r="C47" s="370" t="s">
        <v>563</v>
      </c>
      <c r="D47" s="371"/>
      <c r="E47" s="371"/>
      <c r="F47" s="371"/>
      <c r="G47" s="371"/>
      <c r="H47" s="371"/>
      <c r="I47" s="371"/>
      <c r="J47" s="371"/>
      <c r="K47" s="371"/>
      <c r="L47" s="371"/>
      <c r="M47" s="371"/>
      <c r="N47" s="371"/>
      <c r="O47" s="372"/>
      <c r="P47" s="153"/>
    </row>
    <row r="48" spans="1:16" ht="15" customHeight="1" x14ac:dyDescent="0.15">
      <c r="A48" s="153"/>
      <c r="B48" s="153"/>
      <c r="C48" s="373"/>
      <c r="D48" s="374"/>
      <c r="E48" s="374"/>
      <c r="F48" s="374"/>
      <c r="G48" s="374"/>
      <c r="H48" s="374"/>
      <c r="I48" s="374"/>
      <c r="J48" s="374"/>
      <c r="K48" s="374"/>
      <c r="L48" s="374"/>
      <c r="M48" s="374"/>
      <c r="N48" s="374"/>
      <c r="O48" s="375"/>
      <c r="P48" s="153"/>
    </row>
    <row r="49" spans="1:16" ht="15" customHeight="1" x14ac:dyDescent="0.15">
      <c r="A49" s="153"/>
      <c r="B49" s="153"/>
      <c r="C49" s="373"/>
      <c r="D49" s="374"/>
      <c r="E49" s="374"/>
      <c r="F49" s="374"/>
      <c r="G49" s="374"/>
      <c r="H49" s="374"/>
      <c r="I49" s="374"/>
      <c r="J49" s="374"/>
      <c r="K49" s="374"/>
      <c r="L49" s="374"/>
      <c r="M49" s="374"/>
      <c r="N49" s="374"/>
      <c r="O49" s="375"/>
      <c r="P49" s="153"/>
    </row>
    <row r="50" spans="1:16" ht="15" customHeight="1" x14ac:dyDescent="0.15">
      <c r="A50" s="153"/>
      <c r="B50" s="153"/>
      <c r="C50" s="373"/>
      <c r="D50" s="374"/>
      <c r="E50" s="374"/>
      <c r="F50" s="374"/>
      <c r="G50" s="374"/>
      <c r="H50" s="374"/>
      <c r="I50" s="374"/>
      <c r="J50" s="374"/>
      <c r="K50" s="374"/>
      <c r="L50" s="374"/>
      <c r="M50" s="374"/>
      <c r="N50" s="374"/>
      <c r="O50" s="375"/>
      <c r="P50" s="153"/>
    </row>
    <row r="51" spans="1:16" ht="15" customHeight="1" x14ac:dyDescent="0.15">
      <c r="A51" s="153"/>
      <c r="B51" s="153"/>
      <c r="C51" s="376"/>
      <c r="D51" s="377"/>
      <c r="E51" s="377"/>
      <c r="F51" s="377"/>
      <c r="G51" s="377"/>
      <c r="H51" s="377"/>
      <c r="I51" s="377"/>
      <c r="J51" s="377"/>
      <c r="K51" s="377"/>
      <c r="L51" s="377"/>
      <c r="M51" s="377"/>
      <c r="N51" s="377"/>
      <c r="O51" s="378"/>
      <c r="P51" s="153"/>
    </row>
    <row r="52" spans="1:16" ht="15" customHeight="1" x14ac:dyDescent="0.15">
      <c r="A52" s="153"/>
      <c r="B52" s="153"/>
      <c r="C52" s="153" t="s">
        <v>391</v>
      </c>
      <c r="D52" s="153"/>
      <c r="E52" s="153"/>
      <c r="F52" s="153"/>
      <c r="G52" s="153"/>
      <c r="H52" s="153"/>
      <c r="I52" s="153"/>
      <c r="J52" s="153"/>
      <c r="K52" s="153"/>
      <c r="L52" s="153"/>
      <c r="M52" s="153"/>
      <c r="N52" s="153"/>
      <c r="O52" s="153"/>
      <c r="P52" s="153"/>
    </row>
    <row r="53" spans="1:16" ht="15" customHeight="1" x14ac:dyDescent="0.15">
      <c r="A53" s="153"/>
      <c r="B53" s="153"/>
      <c r="C53" s="153" t="s">
        <v>464</v>
      </c>
      <c r="D53" s="153"/>
      <c r="E53" s="153"/>
      <c r="F53" s="153"/>
      <c r="G53" s="153"/>
      <c r="H53" s="153"/>
      <c r="I53" s="153"/>
      <c r="J53" s="153"/>
      <c r="K53" s="153"/>
      <c r="L53" s="153"/>
      <c r="M53" s="153"/>
      <c r="N53" s="153"/>
      <c r="O53" s="153"/>
      <c r="P53" s="153"/>
    </row>
    <row r="54" spans="1:16" ht="15" customHeight="1" x14ac:dyDescent="0.15">
      <c r="A54" s="153"/>
      <c r="B54" s="153"/>
      <c r="C54" s="153" t="s">
        <v>465</v>
      </c>
      <c r="D54" s="153"/>
      <c r="E54" s="153"/>
      <c r="F54" s="153"/>
      <c r="G54" s="153"/>
      <c r="H54" s="153"/>
      <c r="I54" s="153"/>
      <c r="J54" s="153"/>
      <c r="K54" s="153"/>
      <c r="L54" s="153"/>
      <c r="M54" s="153"/>
      <c r="N54" s="153"/>
      <c r="O54" s="153"/>
      <c r="P54" s="153"/>
    </row>
    <row r="55" spans="1:16" ht="15" customHeight="1" x14ac:dyDescent="0.15">
      <c r="A55" s="153"/>
      <c r="B55" s="153"/>
      <c r="C55" s="161" t="s">
        <v>564</v>
      </c>
      <c r="D55" s="153"/>
      <c r="E55" s="153"/>
      <c r="F55" s="153"/>
      <c r="G55" s="153"/>
      <c r="H55" s="153"/>
      <c r="I55" s="153"/>
      <c r="J55" s="153"/>
      <c r="K55" s="153"/>
      <c r="L55" s="153"/>
      <c r="M55" s="153"/>
      <c r="N55" s="153"/>
      <c r="O55" s="153"/>
      <c r="P55" s="153"/>
    </row>
    <row r="56" spans="1:16" ht="15" customHeight="1" x14ac:dyDescent="0.15">
      <c r="A56" s="153"/>
      <c r="B56" s="153"/>
      <c r="C56" s="161"/>
      <c r="D56" s="153"/>
      <c r="E56" s="153"/>
      <c r="F56" s="153"/>
      <c r="G56" s="153"/>
      <c r="H56" s="153"/>
      <c r="I56" s="153"/>
      <c r="J56" s="153"/>
      <c r="K56" s="153"/>
      <c r="L56" s="153"/>
      <c r="M56" s="153"/>
      <c r="N56" s="153"/>
      <c r="O56" s="153"/>
      <c r="P56" s="153"/>
    </row>
    <row r="57" spans="1:16" ht="15" customHeight="1" x14ac:dyDescent="0.15">
      <c r="A57" s="153"/>
      <c r="B57" s="153"/>
      <c r="C57" s="162"/>
      <c r="D57" s="162"/>
      <c r="E57" s="162"/>
      <c r="F57" s="162"/>
      <c r="G57" s="162"/>
      <c r="H57" s="162"/>
      <c r="I57" s="162"/>
      <c r="J57" s="162"/>
      <c r="K57" s="162"/>
      <c r="L57" s="162"/>
      <c r="M57" s="162"/>
      <c r="N57" s="162"/>
      <c r="O57" s="162"/>
      <c r="P57" s="153"/>
    </row>
    <row r="58" spans="1:16" ht="15" customHeight="1" x14ac:dyDescent="0.15">
      <c r="A58" s="153" t="s">
        <v>565</v>
      </c>
      <c r="B58" s="153"/>
      <c r="C58" s="163" t="s">
        <v>19</v>
      </c>
      <c r="D58" s="163" t="s">
        <v>127</v>
      </c>
      <c r="E58" s="163" t="s">
        <v>128</v>
      </c>
      <c r="F58" s="163" t="s">
        <v>28</v>
      </c>
      <c r="G58" s="163" t="s">
        <v>27</v>
      </c>
      <c r="H58" s="163" t="s">
        <v>26</v>
      </c>
      <c r="I58" s="163" t="s">
        <v>25</v>
      </c>
      <c r="J58" s="163" t="s">
        <v>24</v>
      </c>
      <c r="K58" s="163" t="s">
        <v>129</v>
      </c>
      <c r="L58" s="163" t="s">
        <v>130</v>
      </c>
      <c r="M58" s="163" t="s">
        <v>131</v>
      </c>
      <c r="N58" s="163" t="s">
        <v>23</v>
      </c>
      <c r="O58" s="163" t="s">
        <v>22</v>
      </c>
      <c r="P58" s="153"/>
    </row>
    <row r="59" spans="1:16" ht="15" customHeight="1" x14ac:dyDescent="0.15">
      <c r="A59" s="153"/>
      <c r="B59" s="153"/>
      <c r="C59" s="163" t="s">
        <v>10</v>
      </c>
      <c r="D59" s="163" t="s">
        <v>132</v>
      </c>
      <c r="E59" s="163" t="s">
        <v>133</v>
      </c>
      <c r="F59" s="163" t="s">
        <v>134</v>
      </c>
      <c r="G59" s="163" t="s">
        <v>135</v>
      </c>
      <c r="H59" s="163" t="s">
        <v>136</v>
      </c>
      <c r="I59" s="163" t="s">
        <v>137</v>
      </c>
      <c r="J59" s="163" t="s">
        <v>138</v>
      </c>
      <c r="K59" s="163" t="s">
        <v>139</v>
      </c>
      <c r="L59" s="163" t="s">
        <v>140</v>
      </c>
      <c r="M59" s="163" t="s">
        <v>141</v>
      </c>
      <c r="N59" s="163" t="s">
        <v>142</v>
      </c>
      <c r="O59" s="163" t="s">
        <v>21</v>
      </c>
      <c r="P59" s="153"/>
    </row>
    <row r="60" spans="1:16" ht="15" customHeight="1" x14ac:dyDescent="0.15">
      <c r="A60" s="153"/>
      <c r="B60" s="153"/>
      <c r="C60" s="163" t="s">
        <v>5</v>
      </c>
      <c r="D60" s="163" t="s">
        <v>143</v>
      </c>
      <c r="E60" s="163" t="s">
        <v>144</v>
      </c>
      <c r="F60" s="163" t="s">
        <v>145</v>
      </c>
      <c r="G60" s="163" t="s">
        <v>146</v>
      </c>
      <c r="H60" s="163" t="s">
        <v>147</v>
      </c>
      <c r="I60" s="163" t="s">
        <v>148</v>
      </c>
      <c r="J60" s="163" t="s">
        <v>149</v>
      </c>
      <c r="K60" s="163" t="s">
        <v>150</v>
      </c>
      <c r="L60" s="163" t="s">
        <v>139</v>
      </c>
      <c r="M60" s="163" t="s">
        <v>151</v>
      </c>
      <c r="N60" s="163" t="s">
        <v>152</v>
      </c>
      <c r="O60" s="163" t="s">
        <v>20</v>
      </c>
      <c r="P60" s="153"/>
    </row>
    <row r="61" spans="1:16" ht="15" customHeight="1" x14ac:dyDescent="0.15">
      <c r="A61" s="153"/>
      <c r="B61" s="153"/>
      <c r="C61" s="153"/>
      <c r="D61" s="153"/>
      <c r="E61" s="153"/>
      <c r="F61" s="153"/>
      <c r="G61" s="153"/>
      <c r="H61" s="153"/>
      <c r="I61" s="153"/>
      <c r="J61" s="153"/>
      <c r="K61" s="153"/>
      <c r="L61" s="153"/>
      <c r="M61" s="153"/>
      <c r="N61" s="153"/>
      <c r="O61" s="153"/>
      <c r="P61" s="153"/>
    </row>
    <row r="62" spans="1:16" x14ac:dyDescent="0.15">
      <c r="A62" s="153"/>
      <c r="B62" s="153"/>
      <c r="C62" s="163" t="s">
        <v>19</v>
      </c>
      <c r="D62" s="163" t="s">
        <v>18</v>
      </c>
      <c r="E62" s="163" t="s">
        <v>17</v>
      </c>
      <c r="F62" s="163" t="s">
        <v>16</v>
      </c>
      <c r="G62" s="163" t="s">
        <v>15</v>
      </c>
      <c r="H62" s="163" t="s">
        <v>14</v>
      </c>
      <c r="I62" s="163" t="s">
        <v>13</v>
      </c>
      <c r="J62" s="163" t="s">
        <v>12</v>
      </c>
      <c r="K62" s="163" t="s">
        <v>11</v>
      </c>
      <c r="L62" s="153"/>
      <c r="M62" s="153"/>
      <c r="N62" s="153"/>
      <c r="O62" s="153"/>
      <c r="P62" s="153"/>
    </row>
    <row r="63" spans="1:16" ht="15" customHeight="1" x14ac:dyDescent="0.15">
      <c r="A63" s="153"/>
      <c r="B63" s="153"/>
      <c r="C63" s="163" t="s">
        <v>10</v>
      </c>
      <c r="D63" s="163" t="s">
        <v>9</v>
      </c>
      <c r="E63" s="163" t="s">
        <v>153</v>
      </c>
      <c r="F63" s="163" t="s">
        <v>154</v>
      </c>
      <c r="G63" s="163" t="s">
        <v>8</v>
      </c>
      <c r="H63" s="163" t="s">
        <v>155</v>
      </c>
      <c r="I63" s="163" t="s">
        <v>156</v>
      </c>
      <c r="J63" s="163" t="s">
        <v>167</v>
      </c>
      <c r="K63" s="163" t="s">
        <v>7</v>
      </c>
      <c r="L63" s="153"/>
      <c r="M63" s="164" t="s">
        <v>6</v>
      </c>
      <c r="N63" s="153"/>
      <c r="O63" s="153"/>
      <c r="P63" s="153"/>
    </row>
    <row r="64" spans="1:16" ht="15" customHeight="1" x14ac:dyDescent="0.15">
      <c r="A64" s="153"/>
      <c r="B64" s="153"/>
      <c r="C64" s="163" t="s">
        <v>5</v>
      </c>
      <c r="D64" s="163" t="s">
        <v>4</v>
      </c>
      <c r="E64" s="163" t="s">
        <v>3</v>
      </c>
      <c r="F64" s="163" t="s">
        <v>157</v>
      </c>
      <c r="G64" s="163" t="s">
        <v>158</v>
      </c>
      <c r="H64" s="163" t="s">
        <v>159</v>
      </c>
      <c r="I64" s="163" t="s">
        <v>160</v>
      </c>
      <c r="J64" s="163" t="s">
        <v>161</v>
      </c>
      <c r="K64" s="163" t="s">
        <v>162</v>
      </c>
      <c r="L64" s="153"/>
      <c r="M64" s="164" t="s">
        <v>2</v>
      </c>
      <c r="N64" s="153"/>
      <c r="O64" s="153"/>
      <c r="P64" s="153"/>
    </row>
    <row r="65" spans="1:16" ht="15" customHeight="1" x14ac:dyDescent="0.15">
      <c r="A65" s="153"/>
      <c r="B65" s="153"/>
      <c r="C65" s="164"/>
      <c r="D65" s="165"/>
      <c r="E65" s="165"/>
      <c r="F65" s="165"/>
      <c r="G65" s="165"/>
      <c r="H65" s="165"/>
      <c r="I65" s="165"/>
      <c r="J65" s="165"/>
      <c r="K65" s="165"/>
      <c r="L65" s="153"/>
      <c r="M65" s="164"/>
      <c r="N65" s="153"/>
      <c r="O65" s="153"/>
      <c r="P65" s="153"/>
    </row>
    <row r="66" spans="1:16" x14ac:dyDescent="0.15">
      <c r="A66" s="153" t="s">
        <v>566</v>
      </c>
      <c r="B66" s="153"/>
      <c r="C66" s="153" t="s">
        <v>1</v>
      </c>
      <c r="D66" s="153"/>
      <c r="E66" s="153"/>
      <c r="F66" s="153"/>
      <c r="G66" s="153"/>
      <c r="H66" s="153"/>
      <c r="I66" s="153"/>
      <c r="J66" s="153"/>
      <c r="K66" s="153"/>
      <c r="L66" s="153"/>
      <c r="M66" s="153"/>
      <c r="N66" s="153"/>
      <c r="O66" s="153"/>
      <c r="P66" s="153"/>
    </row>
    <row r="67" spans="1:16" ht="15" customHeight="1" x14ac:dyDescent="0.15">
      <c r="A67" s="153"/>
      <c r="B67" s="153"/>
      <c r="C67" s="153" t="s">
        <v>279</v>
      </c>
      <c r="D67" s="153"/>
      <c r="E67" s="153"/>
      <c r="F67" s="153"/>
      <c r="G67" s="153"/>
      <c r="H67" s="153"/>
      <c r="I67" s="153"/>
      <c r="J67" s="153"/>
      <c r="K67" s="153"/>
      <c r="L67" s="153"/>
      <c r="M67" s="153"/>
      <c r="N67" s="153"/>
      <c r="O67" s="153"/>
      <c r="P67" s="153"/>
    </row>
    <row r="68" spans="1:16" ht="15" customHeight="1" x14ac:dyDescent="0.15">
      <c r="A68" s="153"/>
      <c r="B68" s="153"/>
      <c r="C68" s="153" t="s">
        <v>280</v>
      </c>
      <c r="D68" s="153"/>
      <c r="E68" s="153"/>
      <c r="F68" s="153"/>
      <c r="G68" s="153"/>
      <c r="H68" s="153"/>
      <c r="I68" s="153"/>
      <c r="J68" s="153"/>
      <c r="K68" s="153"/>
      <c r="L68" s="153"/>
      <c r="M68" s="153"/>
      <c r="N68" s="153"/>
      <c r="O68" s="153"/>
      <c r="P68" s="153"/>
    </row>
    <row r="69" spans="1:16" ht="15" customHeight="1" x14ac:dyDescent="0.15">
      <c r="A69" s="153"/>
      <c r="B69" s="153"/>
      <c r="C69" s="153"/>
      <c r="D69" s="153"/>
      <c r="E69" s="153"/>
      <c r="F69" s="153"/>
      <c r="G69" s="153"/>
      <c r="H69" s="153"/>
      <c r="I69" s="153"/>
      <c r="J69" s="153"/>
      <c r="K69" s="153"/>
      <c r="L69" s="153"/>
      <c r="M69" s="153"/>
      <c r="N69" s="153"/>
      <c r="O69" s="153"/>
      <c r="P69" s="153"/>
    </row>
    <row r="70" spans="1:16" ht="15" customHeight="1" x14ac:dyDescent="0.15">
      <c r="A70" s="153" t="s">
        <v>567</v>
      </c>
      <c r="B70" s="153"/>
      <c r="C70" s="153" t="s">
        <v>0</v>
      </c>
      <c r="D70" s="153"/>
      <c r="E70" s="153"/>
      <c r="F70" s="153"/>
      <c r="G70" s="153"/>
      <c r="H70" s="153"/>
      <c r="I70" s="153"/>
      <c r="J70" s="153"/>
      <c r="K70" s="153"/>
      <c r="L70" s="153"/>
      <c r="M70" s="153"/>
      <c r="N70" s="153"/>
      <c r="O70" s="153"/>
      <c r="P70" s="153"/>
    </row>
    <row r="71" spans="1:16" ht="15" customHeight="1" x14ac:dyDescent="0.15">
      <c r="A71" s="153"/>
      <c r="B71" s="153"/>
      <c r="C71" s="153"/>
      <c r="D71" s="153"/>
      <c r="E71" s="153"/>
      <c r="F71" s="153"/>
      <c r="G71" s="153"/>
      <c r="H71" s="153"/>
      <c r="I71" s="153"/>
      <c r="J71" s="153"/>
      <c r="K71" s="153"/>
      <c r="L71" s="153"/>
      <c r="M71" s="153"/>
      <c r="N71" s="153"/>
      <c r="O71" s="153"/>
      <c r="P71" s="153"/>
    </row>
    <row r="72" spans="1:16" s="153" customFormat="1" ht="15" customHeight="1" x14ac:dyDescent="0.15">
      <c r="A72" s="153" t="s">
        <v>568</v>
      </c>
      <c r="C72" s="153" t="s">
        <v>506</v>
      </c>
    </row>
    <row r="73" spans="1:16" ht="15" customHeight="1" x14ac:dyDescent="0.15">
      <c r="A73" s="153"/>
      <c r="B73" s="153"/>
      <c r="C73" s="152" t="s">
        <v>468</v>
      </c>
      <c r="D73" s="155"/>
      <c r="E73" s="155"/>
      <c r="F73" s="155"/>
      <c r="G73" s="155"/>
      <c r="H73" s="155"/>
      <c r="I73" s="155"/>
      <c r="J73" s="155"/>
      <c r="K73" s="155"/>
      <c r="L73" s="155"/>
      <c r="M73" s="155"/>
      <c r="N73" s="153"/>
      <c r="O73" s="153"/>
      <c r="P73" s="153"/>
    </row>
    <row r="74" spans="1:16" ht="15" customHeight="1" x14ac:dyDescent="0.15">
      <c r="A74" s="153"/>
      <c r="B74" s="153"/>
      <c r="C74" s="279" t="s">
        <v>480</v>
      </c>
      <c r="D74" s="153" t="s">
        <v>457</v>
      </c>
      <c r="E74" s="153"/>
      <c r="F74" s="153"/>
      <c r="G74" s="153"/>
      <c r="H74" s="153"/>
      <c r="I74" s="153"/>
      <c r="J74" s="153"/>
      <c r="K74" s="153"/>
      <c r="L74" s="153"/>
      <c r="M74" s="155"/>
      <c r="O74" s="153"/>
      <c r="P74" s="153"/>
    </row>
    <row r="75" spans="1:16" ht="15" customHeight="1" x14ac:dyDescent="0.15">
      <c r="A75" s="153"/>
      <c r="B75" s="153"/>
      <c r="C75" s="153"/>
      <c r="D75" s="153" t="s">
        <v>458</v>
      </c>
      <c r="E75" s="153"/>
      <c r="F75" s="153"/>
      <c r="G75" s="153"/>
      <c r="H75" s="153"/>
      <c r="I75" s="153"/>
      <c r="J75" s="153"/>
      <c r="K75" s="153"/>
      <c r="L75" s="153"/>
      <c r="M75" s="155"/>
      <c r="O75" s="153"/>
      <c r="P75" s="153"/>
    </row>
    <row r="76" spans="1:16" ht="15" customHeight="1" x14ac:dyDescent="0.15">
      <c r="A76" s="153"/>
      <c r="B76" s="153"/>
      <c r="C76" s="153"/>
      <c r="D76" s="153" t="s">
        <v>459</v>
      </c>
      <c r="E76" s="153"/>
      <c r="F76" s="153"/>
      <c r="G76" s="153"/>
      <c r="H76" s="153"/>
      <c r="I76" s="153"/>
      <c r="J76" s="153"/>
      <c r="K76" s="153"/>
      <c r="L76" s="153"/>
      <c r="M76" s="155"/>
      <c r="O76" s="153"/>
      <c r="P76" s="153"/>
    </row>
    <row r="77" spans="1:16" ht="15" customHeight="1" x14ac:dyDescent="0.15">
      <c r="A77" s="153"/>
      <c r="B77" s="153"/>
      <c r="C77" s="153"/>
      <c r="D77" s="153" t="s">
        <v>460</v>
      </c>
      <c r="E77" s="153"/>
      <c r="F77" s="153"/>
      <c r="G77" s="153"/>
      <c r="H77" s="153"/>
      <c r="I77" s="153"/>
      <c r="J77" s="153"/>
      <c r="K77" s="153"/>
      <c r="L77" s="153"/>
      <c r="M77" s="155"/>
      <c r="O77" s="153"/>
      <c r="P77" s="153"/>
    </row>
    <row r="78" spans="1:16" ht="15" customHeight="1" x14ac:dyDescent="0.15">
      <c r="A78" s="153"/>
      <c r="B78" s="153"/>
      <c r="C78" s="153"/>
      <c r="D78" s="153" t="s">
        <v>462</v>
      </c>
      <c r="E78" s="153"/>
      <c r="F78" s="153"/>
      <c r="G78" s="153"/>
      <c r="H78" s="153"/>
      <c r="I78" s="153"/>
      <c r="J78" s="153"/>
      <c r="K78" s="153"/>
      <c r="L78" s="153"/>
      <c r="M78" s="155"/>
      <c r="O78" s="153"/>
      <c r="P78" s="153"/>
    </row>
    <row r="79" spans="1:16" ht="15" customHeight="1" x14ac:dyDescent="0.15">
      <c r="A79" s="153"/>
      <c r="B79" s="153"/>
      <c r="C79" s="153"/>
      <c r="D79" s="153" t="s">
        <v>461</v>
      </c>
      <c r="E79" s="153"/>
      <c r="F79" s="153"/>
      <c r="G79" s="153"/>
      <c r="H79" s="153"/>
      <c r="I79" s="153"/>
      <c r="J79" s="153"/>
      <c r="K79" s="153"/>
      <c r="L79" s="153"/>
      <c r="M79" s="155"/>
      <c r="O79" s="153"/>
      <c r="P79" s="153"/>
    </row>
    <row r="80" spans="1:16" ht="15" customHeight="1" x14ac:dyDescent="0.15">
      <c r="A80" s="153"/>
      <c r="B80" s="153"/>
      <c r="D80" s="155"/>
      <c r="E80" s="155"/>
      <c r="F80" s="155"/>
      <c r="G80" s="155"/>
      <c r="H80" s="155"/>
      <c r="I80" s="155"/>
      <c r="J80" s="155"/>
      <c r="K80" s="155"/>
      <c r="L80" s="155"/>
      <c r="M80" s="155"/>
      <c r="N80" s="153"/>
      <c r="O80" s="153"/>
      <c r="P80" s="153"/>
    </row>
    <row r="81" spans="1:18" ht="15" customHeight="1" x14ac:dyDescent="0.15">
      <c r="A81" s="153"/>
      <c r="B81" s="153"/>
      <c r="C81" s="152" t="s">
        <v>481</v>
      </c>
      <c r="D81" s="153"/>
      <c r="E81" s="153"/>
      <c r="F81" s="153"/>
      <c r="G81" s="153"/>
      <c r="H81" s="153"/>
      <c r="I81" s="153"/>
      <c r="J81" s="153"/>
      <c r="K81" s="153"/>
      <c r="L81" s="155"/>
      <c r="M81" s="153"/>
      <c r="N81" s="153"/>
      <c r="O81" s="153"/>
      <c r="P81" s="153"/>
    </row>
    <row r="82" spans="1:18" ht="15" customHeight="1" x14ac:dyDescent="0.15">
      <c r="A82" s="153"/>
      <c r="B82" s="153"/>
      <c r="C82" s="152" t="s">
        <v>482</v>
      </c>
      <c r="D82" s="153"/>
      <c r="E82" s="153"/>
      <c r="F82" s="153"/>
      <c r="G82" s="153"/>
      <c r="H82" s="153"/>
      <c r="I82" s="153"/>
      <c r="J82" s="153"/>
      <c r="K82" s="153"/>
      <c r="L82" s="153"/>
      <c r="M82" s="153"/>
      <c r="N82" s="153"/>
      <c r="O82" s="153"/>
      <c r="P82" s="153"/>
    </row>
    <row r="83" spans="1:18" ht="14.25" thickBot="1" x14ac:dyDescent="0.2">
      <c r="A83" s="153"/>
      <c r="B83" s="153"/>
      <c r="C83" s="361" t="s">
        <v>281</v>
      </c>
      <c r="D83" s="361"/>
      <c r="E83" s="361"/>
      <c r="F83" s="364" t="s">
        <v>467</v>
      </c>
      <c r="G83" s="365"/>
      <c r="H83" s="365"/>
      <c r="I83" s="365"/>
      <c r="J83" s="365"/>
      <c r="K83" s="365"/>
      <c r="L83" s="365"/>
      <c r="M83" s="366"/>
      <c r="N83" s="153"/>
      <c r="O83" s="153"/>
      <c r="P83" s="153"/>
    </row>
    <row r="84" spans="1:18" ht="15" customHeight="1" thickTop="1" x14ac:dyDescent="0.15">
      <c r="A84" s="153"/>
      <c r="B84" s="153"/>
      <c r="C84" s="362" t="s">
        <v>282</v>
      </c>
      <c r="D84" s="362"/>
      <c r="E84" s="362"/>
      <c r="F84" s="166" t="s">
        <v>283</v>
      </c>
      <c r="G84" s="162"/>
      <c r="H84" s="162"/>
      <c r="I84" s="162"/>
      <c r="J84" s="162"/>
      <c r="K84" s="162"/>
      <c r="L84" s="162"/>
      <c r="M84" s="167"/>
      <c r="N84" s="153"/>
      <c r="O84" s="153"/>
      <c r="P84" s="153"/>
    </row>
    <row r="85" spans="1:18" ht="15" customHeight="1" x14ac:dyDescent="0.15">
      <c r="A85" s="153"/>
      <c r="B85" s="153"/>
      <c r="C85" s="363" t="s">
        <v>466</v>
      </c>
      <c r="D85" s="363"/>
      <c r="E85" s="363"/>
      <c r="F85" s="166" t="s">
        <v>284</v>
      </c>
      <c r="G85" s="162"/>
      <c r="H85" s="162"/>
      <c r="I85" s="162"/>
      <c r="J85" s="162"/>
      <c r="K85" s="162"/>
      <c r="L85" s="162"/>
      <c r="M85" s="167"/>
      <c r="N85" s="153"/>
      <c r="O85" s="153"/>
      <c r="P85" s="153"/>
    </row>
    <row r="86" spans="1:18" ht="15" customHeight="1" x14ac:dyDescent="0.15">
      <c r="A86" s="153"/>
      <c r="B86" s="153"/>
      <c r="C86" s="153"/>
      <c r="D86" s="153"/>
      <c r="E86" s="153"/>
      <c r="F86" s="153"/>
      <c r="G86" s="153"/>
      <c r="H86" s="153"/>
      <c r="I86" s="153"/>
      <c r="J86" s="153"/>
      <c r="K86" s="153"/>
      <c r="L86" s="153"/>
      <c r="M86" s="153"/>
      <c r="N86" s="153"/>
      <c r="O86" s="153"/>
      <c r="P86" s="153"/>
    </row>
    <row r="87" spans="1:18" ht="15" customHeight="1" x14ac:dyDescent="0.15">
      <c r="A87" s="153"/>
      <c r="B87" s="153"/>
      <c r="C87" s="152" t="s">
        <v>483</v>
      </c>
      <c r="D87" s="153"/>
      <c r="E87" s="153"/>
      <c r="F87" s="153"/>
      <c r="G87" s="153"/>
      <c r="H87" s="153"/>
      <c r="I87" s="153"/>
      <c r="J87" s="153"/>
      <c r="K87" s="153"/>
      <c r="L87" s="153"/>
      <c r="M87" s="153"/>
      <c r="N87" s="153"/>
      <c r="O87" s="153"/>
      <c r="P87" s="153"/>
      <c r="R87" s="156"/>
    </row>
    <row r="88" spans="1:18" ht="15" customHeight="1" x14ac:dyDescent="0.15">
      <c r="A88" s="153"/>
      <c r="B88" s="153"/>
      <c r="C88" s="153" t="s">
        <v>507</v>
      </c>
      <c r="D88" s="153"/>
      <c r="E88" s="153"/>
      <c r="F88" s="153"/>
      <c r="G88" s="153"/>
      <c r="H88" s="153"/>
      <c r="I88" s="153"/>
      <c r="J88" s="153"/>
      <c r="K88" s="153"/>
      <c r="L88" s="153"/>
      <c r="M88" s="153"/>
      <c r="N88" s="153"/>
      <c r="O88" s="153"/>
      <c r="P88" s="153"/>
      <c r="R88" s="156"/>
    </row>
    <row r="89" spans="1:18" ht="15" customHeight="1" x14ac:dyDescent="0.15">
      <c r="A89" s="153"/>
      <c r="B89" s="153"/>
      <c r="C89" s="153" t="s">
        <v>508</v>
      </c>
      <c r="D89" s="153"/>
      <c r="E89" s="153"/>
      <c r="F89" s="153"/>
      <c r="G89" s="153"/>
      <c r="H89" s="153"/>
      <c r="I89" s="153"/>
      <c r="J89" s="153"/>
      <c r="K89" s="153"/>
      <c r="L89" s="153"/>
      <c r="M89" s="153"/>
      <c r="N89" s="153"/>
      <c r="O89" s="153"/>
      <c r="P89" s="153"/>
      <c r="R89" s="156"/>
    </row>
    <row r="90" spans="1:18" ht="15" customHeight="1" x14ac:dyDescent="0.15">
      <c r="A90" s="153"/>
      <c r="B90" s="153"/>
      <c r="C90" s="153" t="s">
        <v>382</v>
      </c>
      <c r="D90" s="153"/>
      <c r="E90" s="153"/>
      <c r="F90" s="153"/>
      <c r="G90" s="153"/>
      <c r="H90" s="153"/>
      <c r="I90" s="153"/>
      <c r="J90" s="153"/>
      <c r="K90" s="153"/>
      <c r="L90" s="153"/>
      <c r="M90" s="153"/>
      <c r="N90" s="153"/>
      <c r="O90" s="153"/>
      <c r="P90" s="153"/>
      <c r="R90" s="156"/>
    </row>
    <row r="91" spans="1:18" ht="15.75" customHeight="1" x14ac:dyDescent="0.15">
      <c r="A91" s="153"/>
      <c r="B91" s="153"/>
      <c r="C91" s="153" t="s">
        <v>383</v>
      </c>
      <c r="D91" s="153"/>
      <c r="E91" s="153"/>
      <c r="F91" s="153"/>
      <c r="G91" s="153"/>
      <c r="H91" s="153"/>
      <c r="I91" s="153"/>
      <c r="J91" s="153"/>
      <c r="K91" s="153"/>
      <c r="L91" s="153"/>
      <c r="M91" s="153"/>
      <c r="N91" s="153"/>
      <c r="O91" s="153"/>
      <c r="P91" s="153"/>
      <c r="R91" s="157"/>
    </row>
    <row r="92" spans="1:18" ht="15.75" customHeight="1" x14ac:dyDescent="0.15">
      <c r="A92" s="153"/>
      <c r="B92" s="153"/>
      <c r="C92" s="219" t="s">
        <v>484</v>
      </c>
      <c r="D92" s="158"/>
      <c r="E92" s="158"/>
      <c r="F92" s="158"/>
      <c r="G92" s="158"/>
      <c r="H92" s="158"/>
      <c r="I92" s="158"/>
      <c r="J92" s="158"/>
      <c r="K92" s="158"/>
      <c r="L92" s="158"/>
      <c r="M92" s="158"/>
      <c r="N92" s="158"/>
      <c r="O92" s="158"/>
      <c r="P92" s="153"/>
    </row>
    <row r="93" spans="1:18" ht="15.75" customHeight="1" x14ac:dyDescent="0.15">
      <c r="A93" s="153"/>
      <c r="B93" s="153"/>
      <c r="C93" s="152" t="s">
        <v>485</v>
      </c>
      <c r="D93" s="153"/>
      <c r="E93" s="153"/>
      <c r="F93" s="153"/>
      <c r="G93" s="153"/>
      <c r="H93" s="153"/>
      <c r="I93" s="153"/>
      <c r="J93" s="153"/>
      <c r="K93" s="153"/>
      <c r="L93" s="153"/>
      <c r="M93" s="153"/>
      <c r="N93" s="153"/>
      <c r="O93" s="153"/>
      <c r="P93" s="153"/>
    </row>
    <row r="94" spans="1:18" ht="15.75" customHeight="1" x14ac:dyDescent="0.15">
      <c r="A94" s="153"/>
      <c r="B94" s="153"/>
      <c r="C94" s="153" t="s">
        <v>509</v>
      </c>
      <c r="D94" s="153"/>
      <c r="E94" s="153"/>
      <c r="F94" s="153"/>
      <c r="G94" s="153"/>
      <c r="H94" s="153"/>
      <c r="I94" s="153"/>
      <c r="J94" s="153"/>
      <c r="K94" s="153"/>
      <c r="L94" s="153"/>
      <c r="M94" s="153"/>
      <c r="N94" s="153"/>
      <c r="O94" s="153"/>
      <c r="P94" s="153"/>
    </row>
    <row r="95" spans="1:18" ht="15.75" customHeight="1" x14ac:dyDescent="0.15">
      <c r="A95" s="153"/>
      <c r="B95" s="153"/>
      <c r="C95" s="153" t="s">
        <v>486</v>
      </c>
      <c r="D95" s="153"/>
      <c r="E95" s="153"/>
      <c r="F95" s="153"/>
      <c r="G95" s="153"/>
      <c r="H95" s="153"/>
      <c r="I95" s="153"/>
      <c r="J95" s="153"/>
      <c r="K95" s="153"/>
      <c r="L95" s="153"/>
      <c r="M95" s="153"/>
      <c r="N95" s="153"/>
      <c r="O95" s="153"/>
      <c r="P95" s="153"/>
    </row>
    <row r="96" spans="1:18" ht="15.75" customHeight="1" x14ac:dyDescent="0.15">
      <c r="A96" s="153"/>
      <c r="B96" s="153"/>
      <c r="C96" s="153" t="s">
        <v>487</v>
      </c>
      <c r="D96" s="153"/>
      <c r="E96" s="153"/>
      <c r="F96" s="153"/>
      <c r="G96" s="153"/>
      <c r="H96" s="153"/>
      <c r="I96" s="153"/>
      <c r="J96" s="153"/>
      <c r="K96" s="153"/>
      <c r="L96" s="153"/>
      <c r="M96" s="153"/>
      <c r="N96" s="153"/>
      <c r="O96" s="153"/>
      <c r="P96" s="153"/>
    </row>
    <row r="97" spans="1:16" ht="15.75" customHeight="1" x14ac:dyDescent="0.15">
      <c r="A97" s="153"/>
      <c r="B97" s="153"/>
      <c r="C97" s="153" t="s">
        <v>285</v>
      </c>
      <c r="D97" s="153"/>
      <c r="E97" s="153"/>
      <c r="F97" s="153"/>
      <c r="G97" s="153"/>
      <c r="H97" s="153"/>
      <c r="I97" s="153"/>
      <c r="J97" s="153"/>
      <c r="K97" s="153"/>
      <c r="L97" s="153"/>
      <c r="M97" s="153"/>
      <c r="N97" s="153"/>
      <c r="O97" s="153"/>
      <c r="P97" s="153"/>
    </row>
    <row r="98" spans="1:16" ht="15.75" customHeight="1" x14ac:dyDescent="0.15">
      <c r="A98" s="153"/>
      <c r="B98" s="153"/>
      <c r="C98" s="153" t="s">
        <v>488</v>
      </c>
      <c r="D98" s="153"/>
      <c r="E98" s="153"/>
      <c r="F98" s="153"/>
      <c r="G98" s="153"/>
      <c r="H98" s="153"/>
      <c r="I98" s="153"/>
      <c r="J98" s="153"/>
      <c r="K98" s="153"/>
      <c r="L98" s="153"/>
      <c r="M98" s="153"/>
      <c r="N98" s="153"/>
      <c r="O98" s="153"/>
      <c r="P98" s="153"/>
    </row>
    <row r="99" spans="1:16" ht="15.75" customHeight="1" x14ac:dyDescent="0.15">
      <c r="A99" s="153"/>
      <c r="B99" s="153"/>
      <c r="C99" s="153" t="s">
        <v>286</v>
      </c>
      <c r="D99" s="153"/>
      <c r="E99" s="153"/>
      <c r="F99" s="153"/>
      <c r="G99" s="153"/>
      <c r="H99" s="153"/>
      <c r="I99" s="153"/>
      <c r="J99" s="153"/>
      <c r="K99" s="153"/>
      <c r="L99" s="153"/>
      <c r="M99" s="153"/>
      <c r="N99" s="153"/>
      <c r="O99" s="153"/>
      <c r="P99" s="153"/>
    </row>
    <row r="100" spans="1:16" ht="15.75" customHeight="1" x14ac:dyDescent="0.15">
      <c r="A100" s="153"/>
      <c r="B100" s="153"/>
      <c r="C100" s="153" t="s">
        <v>489</v>
      </c>
      <c r="D100" s="153"/>
      <c r="E100" s="153"/>
      <c r="F100" s="153"/>
      <c r="G100" s="153"/>
      <c r="H100" s="153"/>
      <c r="I100" s="153"/>
      <c r="J100" s="153"/>
      <c r="K100" s="153"/>
      <c r="L100" s="153"/>
      <c r="M100" s="153"/>
      <c r="N100" s="153"/>
      <c r="O100" s="153"/>
      <c r="P100" s="153"/>
    </row>
    <row r="101" spans="1:16" ht="15.75" customHeight="1" x14ac:dyDescent="0.15">
      <c r="A101" s="153"/>
      <c r="B101" s="153"/>
      <c r="C101" s="153" t="s">
        <v>394</v>
      </c>
      <c r="D101" s="153"/>
      <c r="E101" s="153"/>
      <c r="F101" s="153"/>
      <c r="G101" s="153"/>
      <c r="H101" s="153"/>
      <c r="I101" s="153"/>
      <c r="J101" s="153"/>
      <c r="K101" s="153"/>
      <c r="L101" s="153"/>
      <c r="M101" s="153"/>
      <c r="N101" s="153"/>
      <c r="O101" s="153"/>
      <c r="P101" s="153"/>
    </row>
    <row r="102" spans="1:16" ht="15.75" customHeight="1" x14ac:dyDescent="0.15">
      <c r="A102" s="153"/>
      <c r="B102" s="153"/>
      <c r="C102" s="153" t="s">
        <v>510</v>
      </c>
      <c r="D102" s="153"/>
      <c r="E102" s="153"/>
      <c r="F102" s="153"/>
      <c r="G102" s="153"/>
      <c r="H102" s="153"/>
      <c r="I102" s="153"/>
      <c r="J102" s="153"/>
      <c r="K102" s="153"/>
      <c r="L102" s="153"/>
      <c r="M102" s="153"/>
      <c r="N102" s="153"/>
      <c r="O102" s="153"/>
      <c r="P102" s="153"/>
    </row>
    <row r="103" spans="1:16" ht="15.75" customHeight="1" x14ac:dyDescent="0.15">
      <c r="A103" s="153"/>
      <c r="B103" s="153"/>
      <c r="C103" s="153" t="s">
        <v>535</v>
      </c>
      <c r="D103" s="153"/>
      <c r="E103" s="153"/>
      <c r="F103" s="153"/>
      <c r="G103" s="153"/>
      <c r="H103" s="153"/>
      <c r="I103" s="153"/>
      <c r="J103" s="153"/>
      <c r="K103" s="153"/>
      <c r="L103" s="153"/>
      <c r="M103" s="153"/>
      <c r="N103" s="153"/>
      <c r="O103" s="153"/>
      <c r="P103" s="153"/>
    </row>
    <row r="104" spans="1:16" ht="15.75" customHeight="1" x14ac:dyDescent="0.15">
      <c r="A104" s="153"/>
      <c r="B104" s="153"/>
      <c r="C104" s="153" t="s">
        <v>490</v>
      </c>
      <c r="D104" s="153"/>
      <c r="E104" s="153"/>
      <c r="F104" s="153"/>
      <c r="G104" s="153"/>
      <c r="H104" s="153"/>
      <c r="I104" s="153"/>
      <c r="J104" s="153"/>
      <c r="K104" s="153"/>
      <c r="L104" s="153"/>
      <c r="M104" s="153"/>
      <c r="N104" s="153"/>
      <c r="O104" s="153"/>
      <c r="P104" s="153"/>
    </row>
    <row r="105" spans="1:16" ht="15.75" customHeight="1" x14ac:dyDescent="0.15">
      <c r="A105" s="153"/>
      <c r="B105" s="153"/>
      <c r="C105" s="153" t="s">
        <v>287</v>
      </c>
      <c r="D105" s="153"/>
      <c r="E105" s="153"/>
      <c r="F105" s="153"/>
      <c r="G105" s="153"/>
      <c r="H105" s="153"/>
      <c r="I105" s="153"/>
      <c r="J105" s="153"/>
      <c r="K105" s="153"/>
      <c r="L105" s="153"/>
      <c r="M105" s="153"/>
      <c r="N105" s="153"/>
      <c r="O105" s="153"/>
      <c r="P105" s="153"/>
    </row>
    <row r="106" spans="1:16" ht="15.75" customHeight="1" x14ac:dyDescent="0.15">
      <c r="A106" s="153"/>
      <c r="B106" s="153"/>
      <c r="C106" s="153" t="s">
        <v>384</v>
      </c>
      <c r="D106" s="153"/>
      <c r="E106" s="153"/>
      <c r="F106" s="153"/>
      <c r="G106" s="153"/>
      <c r="H106" s="153"/>
      <c r="I106" s="153"/>
      <c r="J106" s="153"/>
      <c r="K106" s="153"/>
      <c r="L106" s="153"/>
      <c r="M106" s="153"/>
      <c r="N106" s="153"/>
      <c r="O106" s="153"/>
      <c r="P106" s="153"/>
    </row>
    <row r="107" spans="1:16" ht="15.75" customHeight="1" x14ac:dyDescent="0.15">
      <c r="A107" s="153"/>
      <c r="B107" s="169"/>
      <c r="C107" s="168" t="s">
        <v>491</v>
      </c>
      <c r="D107" s="168"/>
      <c r="E107" s="168"/>
      <c r="F107" s="168"/>
      <c r="G107" s="168"/>
      <c r="H107" s="168"/>
      <c r="I107" s="168"/>
      <c r="J107" s="168"/>
      <c r="K107" s="168"/>
      <c r="L107" s="168"/>
      <c r="M107" s="153"/>
      <c r="N107" s="153"/>
      <c r="O107" s="153"/>
      <c r="P107" s="153"/>
    </row>
    <row r="108" spans="1:16" ht="15.75" customHeight="1" x14ac:dyDescent="0.15">
      <c r="A108" s="153"/>
      <c r="B108" s="153"/>
      <c r="C108" s="153" t="s">
        <v>492</v>
      </c>
      <c r="D108" s="153"/>
      <c r="E108" s="153"/>
      <c r="F108" s="153"/>
      <c r="G108" s="153"/>
      <c r="H108" s="153"/>
      <c r="I108" s="153"/>
      <c r="J108" s="153"/>
      <c r="K108" s="153"/>
      <c r="L108" s="153"/>
      <c r="M108" s="153"/>
      <c r="N108" s="153"/>
      <c r="O108" s="153"/>
      <c r="P108" s="153"/>
    </row>
    <row r="109" spans="1:16" ht="15.75" customHeight="1" x14ac:dyDescent="0.15">
      <c r="A109" s="153"/>
      <c r="B109" s="153"/>
      <c r="C109" s="153" t="s">
        <v>392</v>
      </c>
      <c r="D109" s="153"/>
      <c r="E109" s="153"/>
      <c r="F109" s="153"/>
      <c r="G109" s="153"/>
      <c r="H109" s="153"/>
      <c r="I109" s="153"/>
      <c r="J109" s="153"/>
      <c r="K109" s="153"/>
      <c r="L109" s="153"/>
      <c r="M109" s="153"/>
      <c r="N109" s="153"/>
      <c r="O109" s="153"/>
      <c r="P109" s="153"/>
    </row>
    <row r="110" spans="1:16" ht="15.75" customHeight="1" x14ac:dyDescent="0.15">
      <c r="C110" s="153" t="s">
        <v>393</v>
      </c>
      <c r="D110" s="153"/>
      <c r="E110" s="153"/>
      <c r="F110" s="153"/>
      <c r="G110" s="153"/>
      <c r="H110" s="153"/>
      <c r="I110" s="153"/>
      <c r="J110" s="153"/>
      <c r="K110" s="153"/>
      <c r="L110" s="153"/>
      <c r="M110" s="153"/>
      <c r="N110" s="153"/>
      <c r="O110" s="153"/>
      <c r="P110" s="153"/>
    </row>
    <row r="111" spans="1:16" ht="15.75" customHeight="1" x14ac:dyDescent="0.15"/>
    <row r="112" spans="1:16" ht="15.75" customHeight="1" x14ac:dyDescent="0.15"/>
    <row r="113" spans="4:10" ht="15.75" customHeight="1" x14ac:dyDescent="0.15"/>
    <row r="114" spans="4:10" ht="15.75" customHeight="1" x14ac:dyDescent="0.15"/>
    <row r="115" spans="4:10" ht="15.75" customHeight="1" x14ac:dyDescent="0.15"/>
    <row r="116" spans="4:10" ht="15.75" customHeight="1" x14ac:dyDescent="0.15"/>
    <row r="117" spans="4:10" ht="15.75" customHeight="1" x14ac:dyDescent="0.15"/>
    <row r="118" spans="4:10" ht="15.75" customHeight="1" x14ac:dyDescent="0.15"/>
    <row r="119" spans="4:10" ht="15.75" customHeight="1" x14ac:dyDescent="0.15">
      <c r="D119" s="222"/>
      <c r="E119" s="222"/>
      <c r="F119" s="222"/>
      <c r="G119" s="222"/>
      <c r="H119" s="222"/>
      <c r="I119" s="222"/>
      <c r="J119" s="222"/>
    </row>
  </sheetData>
  <mergeCells count="10">
    <mergeCell ref="A2:P2"/>
    <mergeCell ref="A3:P3"/>
    <mergeCell ref="C33:P34"/>
    <mergeCell ref="C43:O45"/>
    <mergeCell ref="C47:O51"/>
    <mergeCell ref="C83:E83"/>
    <mergeCell ref="C84:E84"/>
    <mergeCell ref="C85:E85"/>
    <mergeCell ref="F83:M83"/>
    <mergeCell ref="C14:P14"/>
  </mergeCells>
  <phoneticPr fontId="5"/>
  <printOptions horizontalCentered="1"/>
  <pageMargins left="0.55118110236220474" right="0.55118110236220474" top="0.74803149606299213" bottom="0.55118110236220474" header="0" footer="0"/>
  <pageSetup paperSize="9" scale="70" orientation="portrait" r:id="rId1"/>
  <headerFooter alignWithMargins="0"/>
  <rowBreaks count="1" manualBreakCount="1">
    <brk id="68" max="15" man="1"/>
  </rowBreaks>
  <ignoredErrors>
    <ignoredError sqref="C7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S346"/>
  <sheetViews>
    <sheetView view="pageBreakPreview" zoomScaleNormal="100" zoomScaleSheetLayoutView="100" workbookViewId="0">
      <selection activeCell="J26" sqref="J26"/>
    </sheetView>
  </sheetViews>
  <sheetFormatPr defaultColWidth="9" defaultRowHeight="13.5" x14ac:dyDescent="0.15"/>
  <cols>
    <col min="1" max="1" width="3.75" style="6"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429" t="s">
        <v>366</v>
      </c>
      <c r="S1" s="429"/>
    </row>
    <row r="2" spans="1:19" ht="21" x14ac:dyDescent="0.2">
      <c r="A2" s="46" t="s">
        <v>45</v>
      </c>
      <c r="B2" s="46"/>
      <c r="C2" s="46"/>
      <c r="D2" s="412" t="s">
        <v>423</v>
      </c>
      <c r="E2" s="412"/>
      <c r="F2" s="412"/>
      <c r="G2" s="412"/>
      <c r="H2" s="412"/>
      <c r="I2" s="412"/>
      <c r="J2" s="412"/>
      <c r="K2" s="412"/>
      <c r="L2" s="47"/>
      <c r="M2" s="447" t="s">
        <v>379</v>
      </c>
      <c r="N2" s="447"/>
      <c r="O2" s="447"/>
      <c r="P2" s="447"/>
      <c r="Q2" s="447"/>
      <c r="R2" s="447"/>
    </row>
    <row r="3" spans="1:19" ht="16.5" customHeight="1" x14ac:dyDescent="0.2">
      <c r="A3" s="171"/>
      <c r="B3" s="171"/>
      <c r="C3" s="171"/>
      <c r="D3" s="171"/>
      <c r="E3" s="172"/>
      <c r="F3" s="172"/>
      <c r="G3" s="172"/>
      <c r="H3" s="172"/>
      <c r="I3" s="172"/>
      <c r="J3" s="172"/>
      <c r="K3" s="172"/>
      <c r="L3" s="172"/>
      <c r="M3" s="172"/>
      <c r="N3" s="172"/>
      <c r="O3" s="172"/>
      <c r="P3" s="172"/>
      <c r="Q3" s="172"/>
      <c r="R3" s="172"/>
    </row>
    <row r="4" spans="1:19" ht="30" customHeight="1" x14ac:dyDescent="0.2">
      <c r="A4" s="173"/>
      <c r="M4" s="448"/>
      <c r="N4" s="448"/>
      <c r="O4" s="448"/>
      <c r="P4" s="448"/>
      <c r="Q4" s="448"/>
      <c r="R4" s="359" t="s">
        <v>56</v>
      </c>
    </row>
    <row r="5" spans="1:19" s="35" customFormat="1" ht="12" x14ac:dyDescent="0.15">
      <c r="A5" s="35" t="s">
        <v>62</v>
      </c>
    </row>
    <row r="6" spans="1:19" s="35" customFormat="1" ht="12" x14ac:dyDescent="0.15">
      <c r="A6" s="35" t="s">
        <v>368</v>
      </c>
      <c r="R6" s="82"/>
    </row>
    <row r="7" spans="1:19" s="35" customFormat="1" ht="12" x14ac:dyDescent="0.15">
      <c r="B7" s="35" t="s">
        <v>369</v>
      </c>
    </row>
    <row r="8" spans="1:19" s="35" customFormat="1" ht="12" x14ac:dyDescent="0.15">
      <c r="A8" s="35" t="s">
        <v>370</v>
      </c>
    </row>
    <row r="9" spans="1:19" s="35" customFormat="1" ht="12" x14ac:dyDescent="0.15">
      <c r="A9" s="35" t="s">
        <v>371</v>
      </c>
      <c r="D9" s="80"/>
      <c r="E9" s="80"/>
      <c r="F9" s="80"/>
      <c r="G9" s="80"/>
      <c r="H9" s="80"/>
      <c r="I9" s="80"/>
      <c r="J9" s="80"/>
    </row>
    <row r="10" spans="1:19" s="35" customFormat="1" ht="12" x14ac:dyDescent="0.15">
      <c r="A10" s="82"/>
      <c r="B10" s="80" t="s">
        <v>71</v>
      </c>
      <c r="C10" s="80"/>
      <c r="R10" s="82"/>
    </row>
    <row r="11" spans="1:19" s="35" customFormat="1" ht="12" x14ac:dyDescent="0.15">
      <c r="B11" s="35" t="s">
        <v>372</v>
      </c>
    </row>
    <row r="12" spans="1:19" s="35" customFormat="1" ht="12" x14ac:dyDescent="0.15"/>
    <row r="13" spans="1:19" ht="14.25" x14ac:dyDescent="0.15">
      <c r="B13" s="11" t="s">
        <v>373</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374</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442"/>
      <c r="N16" s="442"/>
      <c r="O16" s="442"/>
      <c r="P16" s="442"/>
      <c r="Q16" s="442"/>
    </row>
    <row r="17" spans="1:19" ht="15" customHeight="1" x14ac:dyDescent="0.15">
      <c r="B17" s="96" t="s">
        <v>82</v>
      </c>
      <c r="C17" s="96"/>
      <c r="D17" s="96"/>
      <c r="E17" s="96"/>
      <c r="F17" s="96"/>
      <c r="G17" s="96"/>
      <c r="H17" s="96"/>
      <c r="I17" s="96"/>
      <c r="J17" s="11"/>
      <c r="K17" s="11"/>
      <c r="L17" s="11"/>
      <c r="M17" s="442"/>
      <c r="N17" s="442"/>
      <c r="O17" s="442"/>
      <c r="P17" s="442"/>
      <c r="Q17" s="442"/>
    </row>
    <row r="18" spans="1:19" ht="15" customHeight="1" x14ac:dyDescent="0.15">
      <c r="B18" s="11"/>
      <c r="C18" s="11"/>
      <c r="D18" s="11"/>
      <c r="E18" s="11"/>
      <c r="F18" s="11"/>
      <c r="G18" s="11"/>
      <c r="H18" s="11"/>
      <c r="I18" s="11"/>
      <c r="J18" s="11"/>
      <c r="K18" s="11"/>
      <c r="L18" s="11"/>
      <c r="M18" s="443" t="s">
        <v>77</v>
      </c>
      <c r="N18" s="445"/>
      <c r="O18" s="445"/>
      <c r="P18" s="445"/>
      <c r="Q18" s="445"/>
      <c r="R18" s="445" t="s">
        <v>78</v>
      </c>
    </row>
    <row r="19" spans="1:19" ht="15" customHeight="1" x14ac:dyDescent="0.15">
      <c r="B19" s="96" t="s">
        <v>83</v>
      </c>
      <c r="C19" s="96"/>
      <c r="D19" s="96"/>
      <c r="E19" s="96"/>
      <c r="F19" s="96"/>
      <c r="G19" s="96"/>
      <c r="H19" s="96"/>
      <c r="I19" s="96"/>
      <c r="J19" s="11"/>
      <c r="K19" s="11"/>
      <c r="L19" s="11"/>
      <c r="M19" s="444"/>
      <c r="N19" s="446"/>
      <c r="O19" s="446"/>
      <c r="P19" s="446"/>
      <c r="Q19" s="446"/>
      <c r="R19" s="445"/>
    </row>
    <row r="20" spans="1:19" ht="15.75" customHeight="1" x14ac:dyDescent="0.2">
      <c r="A20" s="50"/>
    </row>
    <row r="21" spans="1:19" s="18" customFormat="1" ht="15" customHeight="1" x14ac:dyDescent="0.15">
      <c r="A21" s="417"/>
      <c r="B21" s="419" t="s">
        <v>48</v>
      </c>
      <c r="C21" s="419"/>
      <c r="D21" s="417" t="s">
        <v>49</v>
      </c>
      <c r="E21" s="417" t="s">
        <v>102</v>
      </c>
      <c r="F21" s="417" t="s">
        <v>93</v>
      </c>
      <c r="G21" s="417" t="s">
        <v>50</v>
      </c>
      <c r="H21" s="417" t="s">
        <v>51</v>
      </c>
      <c r="I21" s="175" t="s">
        <v>375</v>
      </c>
      <c r="J21" s="419" t="s">
        <v>52</v>
      </c>
      <c r="K21" s="176" t="s">
        <v>53</v>
      </c>
      <c r="L21" s="438" t="s">
        <v>424</v>
      </c>
      <c r="M21" s="419" t="s">
        <v>54</v>
      </c>
      <c r="N21" s="437" t="s">
        <v>376</v>
      </c>
      <c r="O21" s="437"/>
      <c r="P21" s="437"/>
      <c r="Q21" s="437"/>
      <c r="R21" s="437"/>
      <c r="S21" s="419" t="s">
        <v>103</v>
      </c>
    </row>
    <row r="22" spans="1:19" s="18" customFormat="1" ht="15" customHeight="1" x14ac:dyDescent="0.15">
      <c r="A22" s="418"/>
      <c r="B22" s="170" t="s">
        <v>55</v>
      </c>
      <c r="C22" s="170" t="s">
        <v>56</v>
      </c>
      <c r="D22" s="418"/>
      <c r="E22" s="418"/>
      <c r="F22" s="418"/>
      <c r="G22" s="418"/>
      <c r="H22" s="418"/>
      <c r="I22" s="177" t="s">
        <v>377</v>
      </c>
      <c r="J22" s="419"/>
      <c r="K22" s="178" t="s">
        <v>57</v>
      </c>
      <c r="L22" s="439"/>
      <c r="M22" s="419"/>
      <c r="N22" s="179" t="s">
        <v>58</v>
      </c>
      <c r="O22" s="179" t="s">
        <v>59</v>
      </c>
      <c r="P22" s="179" t="s">
        <v>378</v>
      </c>
      <c r="Q22" s="179" t="s">
        <v>45</v>
      </c>
      <c r="R22" s="179" t="s">
        <v>60</v>
      </c>
      <c r="S22" s="419"/>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1"/>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1"/>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1"/>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1"/>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1"/>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1"/>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1"/>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1"/>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1"/>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1"/>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1"/>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1"/>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1"/>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1"/>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1"/>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84">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84">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84">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84">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84">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84">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84">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84">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84">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84">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84">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84">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84">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84">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84">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84">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84">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84">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84">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84">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84">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84">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84">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84">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84">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84">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84">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84">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84">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84">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84">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84">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84">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84">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84">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84">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84">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84">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84">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84">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84">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84">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84">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84">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84">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84">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84">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84">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84">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84">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84">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84">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84">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84">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84">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84">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84">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84">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84">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84">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84">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84">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84">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84">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84">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84">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84">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84">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84">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84">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84">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84">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84">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84">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84">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84">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84">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84">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84">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84">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84">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84">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84">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84">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84">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84">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84">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84">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84">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84">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84">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84">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84">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84">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84">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84">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84">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84">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84">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84">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84">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84">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84">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84">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84">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84">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84">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84">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84">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84">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84">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84">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84">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84">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84">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84">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84">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84">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84">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84">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84">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84">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84">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84">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84">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84">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84">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84">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84">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84">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84">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84">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84">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84">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84">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84">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84">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84">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84">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84">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84">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84">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84">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84">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84">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84">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84">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84">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84">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84">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84">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84">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84">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84">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84">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84">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84">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84">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84">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84">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84">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84">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84">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84">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84">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84">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84">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84">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84">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84">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84">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84">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84">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84">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84">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84">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84">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84">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84">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84">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84">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84">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84">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84">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84">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84">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84">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84">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84">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84">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84">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84">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84">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84">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84">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84">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84">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84">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84">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84">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84">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84">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84">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84">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84">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84">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84">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84">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84">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84">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84">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84">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84">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84">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84">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84">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84">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84">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84">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84">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84">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84">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84">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84">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84">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84">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84">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84">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84">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84">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84">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84">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84">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84">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84">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84">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84">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84">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84">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84">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84">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84">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84">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84">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84">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84">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84">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84">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84">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84">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84">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84">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84">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84">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84">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84">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84">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84">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84">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84">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84">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84">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84">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84">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84">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84">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84">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G21:G22"/>
    <mergeCell ref="J21:J22"/>
    <mergeCell ref="L21:L22"/>
    <mergeCell ref="D2:K2"/>
    <mergeCell ref="M2:R2"/>
    <mergeCell ref="M4:Q4"/>
    <mergeCell ref="M16:Q17"/>
    <mergeCell ref="M18:M19"/>
    <mergeCell ref="N18:Q19"/>
    <mergeCell ref="R18:R19"/>
    <mergeCell ref="A21:A22"/>
    <mergeCell ref="B21:C21"/>
    <mergeCell ref="D21:D22"/>
    <mergeCell ref="E21:E22"/>
    <mergeCell ref="F21:F22"/>
    <mergeCell ref="R1:S1"/>
    <mergeCell ref="S21:S22"/>
    <mergeCell ref="H21:H22"/>
    <mergeCell ref="M21:M22"/>
    <mergeCell ref="N21:R21"/>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27"/>
  <sheetViews>
    <sheetView view="pageBreakPreview" zoomScaleNormal="100" zoomScaleSheetLayoutView="100" workbookViewId="0">
      <pane xSplit="2" ySplit="6" topLeftCell="C7" activePane="bottomRight" state="frozen"/>
      <selection activeCell="P29" sqref="P29"/>
      <selection pane="topRight" activeCell="P29" sqref="P29"/>
      <selection pane="bottomLeft" activeCell="P29" sqref="P29"/>
      <selection pane="bottomRight" activeCell="O2" sqref="O2"/>
    </sheetView>
  </sheetViews>
  <sheetFormatPr defaultColWidth="9" defaultRowHeight="13.5" x14ac:dyDescent="0.15"/>
  <cols>
    <col min="1" max="1" width="4.625" style="25" customWidth="1"/>
    <col min="2" max="2" width="23.75" style="25" customWidth="1"/>
    <col min="3" max="7" width="7.875" style="25" customWidth="1"/>
    <col min="8" max="8" width="11.375" style="25" customWidth="1"/>
    <col min="9" max="13" width="7.875" style="25" customWidth="1"/>
    <col min="14" max="14" width="11.375" style="25" customWidth="1"/>
    <col min="15" max="15" width="12.25" style="25" customWidth="1"/>
    <col min="16" max="16384" width="9" style="25"/>
  </cols>
  <sheetData>
    <row r="1" spans="1:18" ht="18.75" x14ac:dyDescent="0.15">
      <c r="B1" s="452" t="s">
        <v>212</v>
      </c>
      <c r="C1" s="452"/>
      <c r="D1" s="452"/>
      <c r="E1" s="452"/>
      <c r="F1" s="452"/>
      <c r="G1" s="452"/>
      <c r="H1" s="452"/>
      <c r="I1" s="452"/>
      <c r="J1" s="452"/>
      <c r="K1" s="452"/>
      <c r="L1" s="452"/>
      <c r="M1" s="452"/>
      <c r="N1" s="452"/>
      <c r="O1" s="270"/>
    </row>
    <row r="2" spans="1:18" ht="21" customHeight="1" x14ac:dyDescent="0.15">
      <c r="E2" s="453"/>
      <c r="F2" s="454"/>
      <c r="G2" s="455" t="s">
        <v>213</v>
      </c>
      <c r="H2" s="456"/>
      <c r="O2" s="88" t="s">
        <v>214</v>
      </c>
    </row>
    <row r="3" spans="1:18" ht="13.5" customHeight="1" x14ac:dyDescent="0.15">
      <c r="G3" s="271"/>
      <c r="H3" s="271"/>
    </row>
    <row r="4" spans="1:18" x14ac:dyDescent="0.15">
      <c r="A4" s="435" t="s">
        <v>215</v>
      </c>
      <c r="B4" s="435" t="s">
        <v>216</v>
      </c>
      <c r="C4" s="450" t="s">
        <v>217</v>
      </c>
      <c r="D4" s="450"/>
      <c r="E4" s="450"/>
      <c r="F4" s="450"/>
      <c r="G4" s="450"/>
      <c r="H4" s="450"/>
      <c r="I4" s="450" t="s">
        <v>218</v>
      </c>
      <c r="J4" s="450"/>
      <c r="K4" s="450"/>
      <c r="L4" s="450"/>
      <c r="M4" s="450"/>
      <c r="N4" s="450"/>
      <c r="O4" s="417" t="s">
        <v>219</v>
      </c>
    </row>
    <row r="5" spans="1:18" x14ac:dyDescent="0.15">
      <c r="A5" s="449"/>
      <c r="B5" s="449"/>
      <c r="C5" s="272" t="s">
        <v>63</v>
      </c>
      <c r="D5" s="272" t="s">
        <v>66</v>
      </c>
      <c r="E5" s="79" t="s">
        <v>67</v>
      </c>
      <c r="F5" s="273" t="s">
        <v>72</v>
      </c>
      <c r="G5" s="273" t="s">
        <v>87</v>
      </c>
      <c r="H5" s="450" t="s">
        <v>220</v>
      </c>
      <c r="I5" s="272" t="s">
        <v>63</v>
      </c>
      <c r="J5" s="272" t="s">
        <v>66</v>
      </c>
      <c r="K5" s="79" t="s">
        <v>67</v>
      </c>
      <c r="L5" s="273" t="s">
        <v>72</v>
      </c>
      <c r="M5" s="273" t="s">
        <v>87</v>
      </c>
      <c r="N5" s="419" t="s">
        <v>220</v>
      </c>
      <c r="O5" s="451"/>
    </row>
    <row r="6" spans="1:18" x14ac:dyDescent="0.15">
      <c r="A6" s="436"/>
      <c r="B6" s="436"/>
      <c r="C6" s="274">
        <v>3000</v>
      </c>
      <c r="D6" s="274">
        <v>2000</v>
      </c>
      <c r="E6" s="274">
        <v>1500</v>
      </c>
      <c r="F6" s="274">
        <v>4000</v>
      </c>
      <c r="G6" s="274">
        <v>4000</v>
      </c>
      <c r="H6" s="450"/>
      <c r="I6" s="274">
        <v>3000</v>
      </c>
      <c r="J6" s="274">
        <v>2000</v>
      </c>
      <c r="K6" s="274">
        <v>1500</v>
      </c>
      <c r="L6" s="274">
        <v>4000</v>
      </c>
      <c r="M6" s="274">
        <v>4000</v>
      </c>
      <c r="N6" s="419"/>
      <c r="O6" s="418"/>
      <c r="R6" s="25" t="s">
        <v>221</v>
      </c>
    </row>
    <row r="7" spans="1:18" x14ac:dyDescent="0.15">
      <c r="A7" s="275">
        <v>1</v>
      </c>
      <c r="B7" s="276"/>
      <c r="C7" s="276"/>
      <c r="D7" s="276"/>
      <c r="E7" s="276"/>
      <c r="F7" s="276"/>
      <c r="G7" s="276"/>
      <c r="H7" s="277">
        <f>+C7*$C$6+D7*$D$6+E7*$E$6+F7*$F$6+G7*$G$6</f>
        <v>0</v>
      </c>
      <c r="I7" s="276"/>
      <c r="J7" s="276"/>
      <c r="K7" s="276"/>
      <c r="L7" s="276"/>
      <c r="M7" s="276"/>
      <c r="N7" s="277">
        <f t="shared" ref="N7:N38" si="0">+I7*$C$6+J7*$D$6+K7*$E$6+L7*$F$6+M7*$G$6</f>
        <v>0</v>
      </c>
      <c r="O7" s="277">
        <f t="shared" ref="O7:O21" si="1">+H7+N7</f>
        <v>0</v>
      </c>
    </row>
    <row r="8" spans="1:18" x14ac:dyDescent="0.15">
      <c r="A8" s="275">
        <v>2</v>
      </c>
      <c r="B8" s="276"/>
      <c r="C8" s="276"/>
      <c r="D8" s="276"/>
      <c r="E8" s="276"/>
      <c r="F8" s="276"/>
      <c r="G8" s="276"/>
      <c r="H8" s="277">
        <f t="shared" ref="H8:H10" si="2">+C8*$C$6+D8*$D$6+E8*$E$6+F8*$F$6+G8*$G$6</f>
        <v>0</v>
      </c>
      <c r="I8" s="276"/>
      <c r="J8" s="276"/>
      <c r="K8" s="276"/>
      <c r="L8" s="276"/>
      <c r="M8" s="276"/>
      <c r="N8" s="277">
        <f t="shared" si="0"/>
        <v>0</v>
      </c>
      <c r="O8" s="277">
        <f t="shared" si="1"/>
        <v>0</v>
      </c>
    </row>
    <row r="9" spans="1:18" x14ac:dyDescent="0.15">
      <c r="A9" s="275">
        <v>3</v>
      </c>
      <c r="B9" s="276"/>
      <c r="C9" s="276"/>
      <c r="D9" s="276"/>
      <c r="E9" s="276"/>
      <c r="F9" s="276"/>
      <c r="G9" s="276"/>
      <c r="H9" s="277">
        <f t="shared" si="2"/>
        <v>0</v>
      </c>
      <c r="I9" s="276"/>
      <c r="J9" s="276"/>
      <c r="K9" s="276"/>
      <c r="L9" s="276"/>
      <c r="M9" s="276"/>
      <c r="N9" s="277">
        <f t="shared" si="0"/>
        <v>0</v>
      </c>
      <c r="O9" s="277">
        <f t="shared" si="1"/>
        <v>0</v>
      </c>
    </row>
    <row r="10" spans="1:18" x14ac:dyDescent="0.15">
      <c r="A10" s="275">
        <v>4</v>
      </c>
      <c r="B10" s="276"/>
      <c r="C10" s="276"/>
      <c r="D10" s="276"/>
      <c r="E10" s="276"/>
      <c r="F10" s="276"/>
      <c r="G10" s="276"/>
      <c r="H10" s="277">
        <f t="shared" si="2"/>
        <v>0</v>
      </c>
      <c r="I10" s="276"/>
      <c r="J10" s="276"/>
      <c r="K10" s="276"/>
      <c r="L10" s="276"/>
      <c r="M10" s="276"/>
      <c r="N10" s="277">
        <f t="shared" si="0"/>
        <v>0</v>
      </c>
      <c r="O10" s="277">
        <f t="shared" si="1"/>
        <v>0</v>
      </c>
    </row>
    <row r="11" spans="1:18" x14ac:dyDescent="0.15">
      <c r="A11" s="275">
        <v>5</v>
      </c>
      <c r="B11" s="276"/>
      <c r="C11" s="276"/>
      <c r="D11" s="276"/>
      <c r="E11" s="276"/>
      <c r="F11" s="276"/>
      <c r="G11" s="276"/>
      <c r="H11" s="277">
        <f t="shared" ref="H11:H42" si="3">+C11*$C$6+D11*$D$6+E11*$E$6+F11*$F$6+G11*$G$6</f>
        <v>0</v>
      </c>
      <c r="I11" s="276"/>
      <c r="J11" s="276"/>
      <c r="K11" s="276"/>
      <c r="L11" s="276"/>
      <c r="M11" s="276"/>
      <c r="N11" s="277">
        <f t="shared" si="0"/>
        <v>0</v>
      </c>
      <c r="O11" s="277">
        <f t="shared" si="1"/>
        <v>0</v>
      </c>
    </row>
    <row r="12" spans="1:18" x14ac:dyDescent="0.15">
      <c r="A12" s="275">
        <v>6</v>
      </c>
      <c r="B12" s="276"/>
      <c r="C12" s="276"/>
      <c r="D12" s="276"/>
      <c r="E12" s="276"/>
      <c r="F12" s="276"/>
      <c r="G12" s="276"/>
      <c r="H12" s="277">
        <f t="shared" si="3"/>
        <v>0</v>
      </c>
      <c r="I12" s="276"/>
      <c r="J12" s="276"/>
      <c r="K12" s="276"/>
      <c r="L12" s="276"/>
      <c r="M12" s="276"/>
      <c r="N12" s="277">
        <f t="shared" si="0"/>
        <v>0</v>
      </c>
      <c r="O12" s="277">
        <f t="shared" si="1"/>
        <v>0</v>
      </c>
    </row>
    <row r="13" spans="1:18" x14ac:dyDescent="0.15">
      <c r="A13" s="275">
        <v>7</v>
      </c>
      <c r="B13" s="276"/>
      <c r="C13" s="276"/>
      <c r="D13" s="276"/>
      <c r="E13" s="276"/>
      <c r="F13" s="276"/>
      <c r="G13" s="276"/>
      <c r="H13" s="277">
        <f t="shared" si="3"/>
        <v>0</v>
      </c>
      <c r="I13" s="276"/>
      <c r="J13" s="276"/>
      <c r="K13" s="276"/>
      <c r="L13" s="276"/>
      <c r="M13" s="276"/>
      <c r="N13" s="277">
        <f t="shared" si="0"/>
        <v>0</v>
      </c>
      <c r="O13" s="277">
        <f t="shared" si="1"/>
        <v>0</v>
      </c>
    </row>
    <row r="14" spans="1:18" x14ac:dyDescent="0.15">
      <c r="A14" s="275">
        <v>8</v>
      </c>
      <c r="B14" s="276"/>
      <c r="C14" s="276"/>
      <c r="D14" s="276"/>
      <c r="E14" s="276"/>
      <c r="F14" s="276"/>
      <c r="G14" s="276"/>
      <c r="H14" s="277">
        <f t="shared" si="3"/>
        <v>0</v>
      </c>
      <c r="I14" s="276"/>
      <c r="J14" s="276"/>
      <c r="K14" s="276"/>
      <c r="L14" s="276"/>
      <c r="M14" s="276"/>
      <c r="N14" s="277">
        <f t="shared" si="0"/>
        <v>0</v>
      </c>
      <c r="O14" s="277">
        <f t="shared" si="1"/>
        <v>0</v>
      </c>
    </row>
    <row r="15" spans="1:18" x14ac:dyDescent="0.15">
      <c r="A15" s="275">
        <v>9</v>
      </c>
      <c r="B15" s="276"/>
      <c r="C15" s="276"/>
      <c r="D15" s="276"/>
      <c r="E15" s="276"/>
      <c r="F15" s="276"/>
      <c r="G15" s="276"/>
      <c r="H15" s="277">
        <f t="shared" si="3"/>
        <v>0</v>
      </c>
      <c r="I15" s="276"/>
      <c r="J15" s="276"/>
      <c r="K15" s="276"/>
      <c r="L15" s="276"/>
      <c r="M15" s="276"/>
      <c r="N15" s="277">
        <f t="shared" si="0"/>
        <v>0</v>
      </c>
      <c r="O15" s="277">
        <f t="shared" si="1"/>
        <v>0</v>
      </c>
    </row>
    <row r="16" spans="1:18" x14ac:dyDescent="0.15">
      <c r="A16" s="275">
        <v>10</v>
      </c>
      <c r="B16" s="276"/>
      <c r="C16" s="276"/>
      <c r="D16" s="276"/>
      <c r="E16" s="276"/>
      <c r="F16" s="276"/>
      <c r="G16" s="276"/>
      <c r="H16" s="277">
        <f t="shared" si="3"/>
        <v>0</v>
      </c>
      <c r="I16" s="276"/>
      <c r="J16" s="276"/>
      <c r="K16" s="276"/>
      <c r="L16" s="276"/>
      <c r="M16" s="276"/>
      <c r="N16" s="277">
        <f t="shared" si="0"/>
        <v>0</v>
      </c>
      <c r="O16" s="277">
        <f t="shared" si="1"/>
        <v>0</v>
      </c>
    </row>
    <row r="17" spans="1:15" x14ac:dyDescent="0.15">
      <c r="A17" s="275">
        <v>11</v>
      </c>
      <c r="B17" s="276"/>
      <c r="C17" s="276"/>
      <c r="D17" s="276"/>
      <c r="E17" s="276"/>
      <c r="F17" s="276"/>
      <c r="G17" s="276"/>
      <c r="H17" s="277">
        <f t="shared" si="3"/>
        <v>0</v>
      </c>
      <c r="I17" s="276"/>
      <c r="J17" s="276"/>
      <c r="K17" s="276"/>
      <c r="L17" s="276"/>
      <c r="M17" s="276"/>
      <c r="N17" s="277">
        <f t="shared" si="0"/>
        <v>0</v>
      </c>
      <c r="O17" s="277">
        <f t="shared" si="1"/>
        <v>0</v>
      </c>
    </row>
    <row r="18" spans="1:15" x14ac:dyDescent="0.15">
      <c r="A18" s="275">
        <v>12</v>
      </c>
      <c r="B18" s="276"/>
      <c r="C18" s="276"/>
      <c r="D18" s="276"/>
      <c r="E18" s="276"/>
      <c r="F18" s="276"/>
      <c r="G18" s="276"/>
      <c r="H18" s="277">
        <f t="shared" si="3"/>
        <v>0</v>
      </c>
      <c r="I18" s="276"/>
      <c r="J18" s="276"/>
      <c r="K18" s="276"/>
      <c r="L18" s="276"/>
      <c r="M18" s="276"/>
      <c r="N18" s="277">
        <f t="shared" si="0"/>
        <v>0</v>
      </c>
      <c r="O18" s="277">
        <f t="shared" si="1"/>
        <v>0</v>
      </c>
    </row>
    <row r="19" spans="1:15" x14ac:dyDescent="0.15">
      <c r="A19" s="275">
        <v>13</v>
      </c>
      <c r="B19" s="276"/>
      <c r="C19" s="276"/>
      <c r="D19" s="276"/>
      <c r="E19" s="276"/>
      <c r="F19" s="276"/>
      <c r="G19" s="276"/>
      <c r="H19" s="277">
        <f t="shared" si="3"/>
        <v>0</v>
      </c>
      <c r="I19" s="276"/>
      <c r="J19" s="276"/>
      <c r="K19" s="276"/>
      <c r="L19" s="276"/>
      <c r="M19" s="276"/>
      <c r="N19" s="277">
        <f t="shared" si="0"/>
        <v>0</v>
      </c>
      <c r="O19" s="277">
        <f t="shared" si="1"/>
        <v>0</v>
      </c>
    </row>
    <row r="20" spans="1:15" x14ac:dyDescent="0.15">
      <c r="A20" s="275">
        <v>14</v>
      </c>
      <c r="B20" s="276"/>
      <c r="C20" s="276"/>
      <c r="D20" s="276"/>
      <c r="E20" s="276"/>
      <c r="F20" s="276"/>
      <c r="G20" s="276"/>
      <c r="H20" s="277">
        <f t="shared" si="3"/>
        <v>0</v>
      </c>
      <c r="I20" s="276"/>
      <c r="J20" s="276"/>
      <c r="K20" s="276"/>
      <c r="L20" s="276"/>
      <c r="M20" s="276"/>
      <c r="N20" s="277">
        <f t="shared" si="0"/>
        <v>0</v>
      </c>
      <c r="O20" s="277">
        <f t="shared" si="1"/>
        <v>0</v>
      </c>
    </row>
    <row r="21" spans="1:15" x14ac:dyDescent="0.15">
      <c r="A21" s="275">
        <v>15</v>
      </c>
      <c r="B21" s="276"/>
      <c r="C21" s="276"/>
      <c r="D21" s="276"/>
      <c r="E21" s="276"/>
      <c r="F21" s="276"/>
      <c r="G21" s="276"/>
      <c r="H21" s="277">
        <f t="shared" si="3"/>
        <v>0</v>
      </c>
      <c r="I21" s="276"/>
      <c r="J21" s="276"/>
      <c r="K21" s="276"/>
      <c r="L21" s="276"/>
      <c r="M21" s="276"/>
      <c r="N21" s="277">
        <f t="shared" si="0"/>
        <v>0</v>
      </c>
      <c r="O21" s="277">
        <f t="shared" si="1"/>
        <v>0</v>
      </c>
    </row>
    <row r="22" spans="1:15" x14ac:dyDescent="0.15">
      <c r="A22" s="275">
        <v>16</v>
      </c>
      <c r="B22" s="276"/>
      <c r="C22" s="276"/>
      <c r="D22" s="276"/>
      <c r="E22" s="276"/>
      <c r="F22" s="276"/>
      <c r="G22" s="276"/>
      <c r="H22" s="277">
        <f t="shared" si="3"/>
        <v>0</v>
      </c>
      <c r="I22" s="276"/>
      <c r="J22" s="276"/>
      <c r="K22" s="276"/>
      <c r="L22" s="276"/>
      <c r="M22" s="276"/>
      <c r="N22" s="277">
        <f t="shared" si="0"/>
        <v>0</v>
      </c>
      <c r="O22" s="277">
        <f t="shared" ref="O22" si="4">+H22+N22</f>
        <v>0</v>
      </c>
    </row>
    <row r="23" spans="1:15" x14ac:dyDescent="0.15">
      <c r="A23" s="275">
        <v>17</v>
      </c>
      <c r="B23" s="276"/>
      <c r="C23" s="276"/>
      <c r="D23" s="276"/>
      <c r="E23" s="276"/>
      <c r="F23" s="276"/>
      <c r="G23" s="276"/>
      <c r="H23" s="277">
        <f t="shared" si="3"/>
        <v>0</v>
      </c>
      <c r="I23" s="276"/>
      <c r="J23" s="276"/>
      <c r="K23" s="276"/>
      <c r="L23" s="276"/>
      <c r="M23" s="276"/>
      <c r="N23" s="277">
        <f t="shared" si="0"/>
        <v>0</v>
      </c>
      <c r="O23" s="277">
        <f t="shared" ref="O23:O54" si="5">+H23+N23</f>
        <v>0</v>
      </c>
    </row>
    <row r="24" spans="1:15" x14ac:dyDescent="0.15">
      <c r="A24" s="275">
        <v>18</v>
      </c>
      <c r="B24" s="276"/>
      <c r="C24" s="276"/>
      <c r="D24" s="276"/>
      <c r="E24" s="276"/>
      <c r="F24" s="276"/>
      <c r="G24" s="276"/>
      <c r="H24" s="277">
        <f t="shared" si="3"/>
        <v>0</v>
      </c>
      <c r="I24" s="276"/>
      <c r="J24" s="276"/>
      <c r="K24" s="276"/>
      <c r="L24" s="276"/>
      <c r="M24" s="276"/>
      <c r="N24" s="277">
        <f t="shared" si="0"/>
        <v>0</v>
      </c>
      <c r="O24" s="277">
        <f t="shared" si="5"/>
        <v>0</v>
      </c>
    </row>
    <row r="25" spans="1:15" x14ac:dyDescent="0.15">
      <c r="A25" s="275">
        <v>19</v>
      </c>
      <c r="B25" s="276"/>
      <c r="C25" s="276"/>
      <c r="D25" s="276"/>
      <c r="E25" s="276"/>
      <c r="F25" s="276"/>
      <c r="G25" s="276"/>
      <c r="H25" s="277">
        <f t="shared" si="3"/>
        <v>0</v>
      </c>
      <c r="I25" s="276"/>
      <c r="J25" s="276"/>
      <c r="K25" s="276"/>
      <c r="L25" s="276"/>
      <c r="M25" s="276"/>
      <c r="N25" s="277">
        <f t="shared" si="0"/>
        <v>0</v>
      </c>
      <c r="O25" s="277">
        <f t="shared" si="5"/>
        <v>0</v>
      </c>
    </row>
    <row r="26" spans="1:15" x14ac:dyDescent="0.15">
      <c r="A26" s="275">
        <v>20</v>
      </c>
      <c r="B26" s="276"/>
      <c r="C26" s="276"/>
      <c r="D26" s="276"/>
      <c r="E26" s="276"/>
      <c r="F26" s="276"/>
      <c r="G26" s="276"/>
      <c r="H26" s="277">
        <f t="shared" si="3"/>
        <v>0</v>
      </c>
      <c r="I26" s="276"/>
      <c r="J26" s="276"/>
      <c r="K26" s="276"/>
      <c r="L26" s="276"/>
      <c r="M26" s="276"/>
      <c r="N26" s="277">
        <f t="shared" si="0"/>
        <v>0</v>
      </c>
      <c r="O26" s="277">
        <f t="shared" si="5"/>
        <v>0</v>
      </c>
    </row>
    <row r="27" spans="1:15" x14ac:dyDescent="0.15">
      <c r="A27" s="275">
        <v>21</v>
      </c>
      <c r="B27" s="276"/>
      <c r="C27" s="276"/>
      <c r="D27" s="276"/>
      <c r="E27" s="276"/>
      <c r="F27" s="276"/>
      <c r="G27" s="276"/>
      <c r="H27" s="277">
        <f t="shared" si="3"/>
        <v>0</v>
      </c>
      <c r="I27" s="276"/>
      <c r="J27" s="276"/>
      <c r="K27" s="276"/>
      <c r="L27" s="276"/>
      <c r="M27" s="276"/>
      <c r="N27" s="277">
        <f t="shared" si="0"/>
        <v>0</v>
      </c>
      <c r="O27" s="277">
        <f t="shared" si="5"/>
        <v>0</v>
      </c>
    </row>
    <row r="28" spans="1:15" x14ac:dyDescent="0.15">
      <c r="A28" s="275">
        <v>22</v>
      </c>
      <c r="B28" s="276"/>
      <c r="C28" s="276"/>
      <c r="D28" s="276"/>
      <c r="E28" s="276"/>
      <c r="F28" s="276"/>
      <c r="G28" s="276"/>
      <c r="H28" s="277">
        <f t="shared" si="3"/>
        <v>0</v>
      </c>
      <c r="I28" s="276"/>
      <c r="J28" s="276"/>
      <c r="K28" s="276"/>
      <c r="L28" s="276"/>
      <c r="M28" s="276"/>
      <c r="N28" s="277">
        <f t="shared" si="0"/>
        <v>0</v>
      </c>
      <c r="O28" s="277">
        <f t="shared" si="5"/>
        <v>0</v>
      </c>
    </row>
    <row r="29" spans="1:15" x14ac:dyDescent="0.15">
      <c r="A29" s="275">
        <v>23</v>
      </c>
      <c r="B29" s="276"/>
      <c r="C29" s="276"/>
      <c r="D29" s="276"/>
      <c r="E29" s="276"/>
      <c r="F29" s="276"/>
      <c r="G29" s="276"/>
      <c r="H29" s="277">
        <f t="shared" si="3"/>
        <v>0</v>
      </c>
      <c r="I29" s="276"/>
      <c r="J29" s="276"/>
      <c r="K29" s="276"/>
      <c r="L29" s="276"/>
      <c r="M29" s="276"/>
      <c r="N29" s="277">
        <f t="shared" si="0"/>
        <v>0</v>
      </c>
      <c r="O29" s="277">
        <f t="shared" si="5"/>
        <v>0</v>
      </c>
    </row>
    <row r="30" spans="1:15" x14ac:dyDescent="0.15">
      <c r="A30" s="275">
        <v>24</v>
      </c>
      <c r="B30" s="276"/>
      <c r="C30" s="276"/>
      <c r="D30" s="276"/>
      <c r="E30" s="276"/>
      <c r="F30" s="276"/>
      <c r="G30" s="276"/>
      <c r="H30" s="277">
        <f t="shared" si="3"/>
        <v>0</v>
      </c>
      <c r="I30" s="276"/>
      <c r="J30" s="276"/>
      <c r="K30" s="276"/>
      <c r="L30" s="276"/>
      <c r="M30" s="276"/>
      <c r="N30" s="277">
        <f t="shared" si="0"/>
        <v>0</v>
      </c>
      <c r="O30" s="277">
        <f t="shared" si="5"/>
        <v>0</v>
      </c>
    </row>
    <row r="31" spans="1:15" x14ac:dyDescent="0.15">
      <c r="A31" s="275">
        <v>25</v>
      </c>
      <c r="B31" s="276"/>
      <c r="C31" s="276"/>
      <c r="D31" s="276"/>
      <c r="E31" s="276"/>
      <c r="F31" s="276"/>
      <c r="G31" s="276"/>
      <c r="H31" s="277">
        <f t="shared" si="3"/>
        <v>0</v>
      </c>
      <c r="I31" s="276"/>
      <c r="J31" s="276"/>
      <c r="K31" s="276"/>
      <c r="L31" s="276"/>
      <c r="M31" s="276"/>
      <c r="N31" s="277">
        <f t="shared" si="0"/>
        <v>0</v>
      </c>
      <c r="O31" s="277">
        <f t="shared" si="5"/>
        <v>0</v>
      </c>
    </row>
    <row r="32" spans="1:15" x14ac:dyDescent="0.15">
      <c r="A32" s="275">
        <v>26</v>
      </c>
      <c r="B32" s="276"/>
      <c r="C32" s="276"/>
      <c r="D32" s="276"/>
      <c r="E32" s="276"/>
      <c r="F32" s="276"/>
      <c r="G32" s="276"/>
      <c r="H32" s="277">
        <f t="shared" si="3"/>
        <v>0</v>
      </c>
      <c r="I32" s="276"/>
      <c r="J32" s="276"/>
      <c r="K32" s="276"/>
      <c r="L32" s="276"/>
      <c r="M32" s="276"/>
      <c r="N32" s="277">
        <f t="shared" si="0"/>
        <v>0</v>
      </c>
      <c r="O32" s="277">
        <f t="shared" si="5"/>
        <v>0</v>
      </c>
    </row>
    <row r="33" spans="1:15" x14ac:dyDescent="0.15">
      <c r="A33" s="275">
        <v>27</v>
      </c>
      <c r="B33" s="276"/>
      <c r="C33" s="276"/>
      <c r="D33" s="276"/>
      <c r="E33" s="276"/>
      <c r="F33" s="276"/>
      <c r="G33" s="276"/>
      <c r="H33" s="277">
        <f t="shared" si="3"/>
        <v>0</v>
      </c>
      <c r="I33" s="276"/>
      <c r="J33" s="276"/>
      <c r="K33" s="276"/>
      <c r="L33" s="276"/>
      <c r="M33" s="276"/>
      <c r="N33" s="277">
        <f t="shared" si="0"/>
        <v>0</v>
      </c>
      <c r="O33" s="277">
        <f t="shared" si="5"/>
        <v>0</v>
      </c>
    </row>
    <row r="34" spans="1:15" x14ac:dyDescent="0.15">
      <c r="A34" s="275">
        <v>28</v>
      </c>
      <c r="B34" s="276"/>
      <c r="C34" s="276"/>
      <c r="D34" s="276"/>
      <c r="E34" s="276"/>
      <c r="F34" s="276"/>
      <c r="G34" s="276"/>
      <c r="H34" s="277">
        <f t="shared" si="3"/>
        <v>0</v>
      </c>
      <c r="I34" s="276"/>
      <c r="J34" s="276"/>
      <c r="K34" s="276"/>
      <c r="L34" s="276"/>
      <c r="M34" s="276"/>
      <c r="N34" s="277">
        <f t="shared" si="0"/>
        <v>0</v>
      </c>
      <c r="O34" s="277">
        <f t="shared" si="5"/>
        <v>0</v>
      </c>
    </row>
    <row r="35" spans="1:15" x14ac:dyDescent="0.15">
      <c r="A35" s="275">
        <v>29</v>
      </c>
      <c r="B35" s="276"/>
      <c r="C35" s="276"/>
      <c r="D35" s="276"/>
      <c r="E35" s="276"/>
      <c r="F35" s="276"/>
      <c r="G35" s="276"/>
      <c r="H35" s="277">
        <f t="shared" si="3"/>
        <v>0</v>
      </c>
      <c r="I35" s="276"/>
      <c r="J35" s="276"/>
      <c r="K35" s="276"/>
      <c r="L35" s="276"/>
      <c r="M35" s="276"/>
      <c r="N35" s="277">
        <f t="shared" si="0"/>
        <v>0</v>
      </c>
      <c r="O35" s="277">
        <f t="shared" si="5"/>
        <v>0</v>
      </c>
    </row>
    <row r="36" spans="1:15" x14ac:dyDescent="0.15">
      <c r="A36" s="275">
        <v>30</v>
      </c>
      <c r="B36" s="276"/>
      <c r="C36" s="276"/>
      <c r="D36" s="276"/>
      <c r="E36" s="276"/>
      <c r="F36" s="276"/>
      <c r="G36" s="276"/>
      <c r="H36" s="277">
        <f t="shared" si="3"/>
        <v>0</v>
      </c>
      <c r="I36" s="276"/>
      <c r="J36" s="276"/>
      <c r="K36" s="276"/>
      <c r="L36" s="276"/>
      <c r="M36" s="276"/>
      <c r="N36" s="277">
        <f t="shared" si="0"/>
        <v>0</v>
      </c>
      <c r="O36" s="277">
        <f t="shared" si="5"/>
        <v>0</v>
      </c>
    </row>
    <row r="37" spans="1:15" x14ac:dyDescent="0.15">
      <c r="A37" s="275">
        <v>31</v>
      </c>
      <c r="B37" s="276"/>
      <c r="C37" s="276"/>
      <c r="D37" s="276"/>
      <c r="E37" s="276"/>
      <c r="F37" s="276"/>
      <c r="G37" s="276"/>
      <c r="H37" s="277">
        <f t="shared" si="3"/>
        <v>0</v>
      </c>
      <c r="I37" s="276"/>
      <c r="J37" s="276"/>
      <c r="K37" s="276"/>
      <c r="L37" s="276"/>
      <c r="M37" s="276"/>
      <c r="N37" s="277">
        <f t="shared" si="0"/>
        <v>0</v>
      </c>
      <c r="O37" s="277">
        <f t="shared" si="5"/>
        <v>0</v>
      </c>
    </row>
    <row r="38" spans="1:15" x14ac:dyDescent="0.15">
      <c r="A38" s="275">
        <v>32</v>
      </c>
      <c r="B38" s="276"/>
      <c r="C38" s="276"/>
      <c r="D38" s="276"/>
      <c r="E38" s="276"/>
      <c r="F38" s="276"/>
      <c r="G38" s="276"/>
      <c r="H38" s="277">
        <f t="shared" si="3"/>
        <v>0</v>
      </c>
      <c r="I38" s="276"/>
      <c r="J38" s="276"/>
      <c r="K38" s="276"/>
      <c r="L38" s="276"/>
      <c r="M38" s="276"/>
      <c r="N38" s="277">
        <f t="shared" si="0"/>
        <v>0</v>
      </c>
      <c r="O38" s="277">
        <f t="shared" si="5"/>
        <v>0</v>
      </c>
    </row>
    <row r="39" spans="1:15" x14ac:dyDescent="0.15">
      <c r="A39" s="275">
        <v>33</v>
      </c>
      <c r="B39" s="276"/>
      <c r="C39" s="276"/>
      <c r="D39" s="276"/>
      <c r="E39" s="276"/>
      <c r="F39" s="276"/>
      <c r="G39" s="276"/>
      <c r="H39" s="277">
        <f t="shared" si="3"/>
        <v>0</v>
      </c>
      <c r="I39" s="276"/>
      <c r="J39" s="276"/>
      <c r="K39" s="276"/>
      <c r="L39" s="276"/>
      <c r="M39" s="276"/>
      <c r="N39" s="277">
        <f t="shared" ref="N39:N70" si="6">+I39*$C$6+J39*$D$6+K39*$E$6+L39*$F$6+M39*$G$6</f>
        <v>0</v>
      </c>
      <c r="O39" s="277">
        <f t="shared" si="5"/>
        <v>0</v>
      </c>
    </row>
    <row r="40" spans="1:15" x14ac:dyDescent="0.15">
      <c r="A40" s="275">
        <v>34</v>
      </c>
      <c r="B40" s="276"/>
      <c r="C40" s="276"/>
      <c r="D40" s="276"/>
      <c r="E40" s="276"/>
      <c r="F40" s="276"/>
      <c r="G40" s="276"/>
      <c r="H40" s="277">
        <f t="shared" si="3"/>
        <v>0</v>
      </c>
      <c r="I40" s="276"/>
      <c r="J40" s="276"/>
      <c r="K40" s="276"/>
      <c r="L40" s="276"/>
      <c r="M40" s="276"/>
      <c r="N40" s="277">
        <f t="shared" si="6"/>
        <v>0</v>
      </c>
      <c r="O40" s="277">
        <f t="shared" si="5"/>
        <v>0</v>
      </c>
    </row>
    <row r="41" spans="1:15" x14ac:dyDescent="0.15">
      <c r="A41" s="275">
        <v>35</v>
      </c>
      <c r="B41" s="276"/>
      <c r="C41" s="276"/>
      <c r="D41" s="276"/>
      <c r="E41" s="276"/>
      <c r="F41" s="276"/>
      <c r="G41" s="276"/>
      <c r="H41" s="277">
        <f t="shared" si="3"/>
        <v>0</v>
      </c>
      <c r="I41" s="276"/>
      <c r="J41" s="276"/>
      <c r="K41" s="276"/>
      <c r="L41" s="276"/>
      <c r="M41" s="276"/>
      <c r="N41" s="277">
        <f t="shared" si="6"/>
        <v>0</v>
      </c>
      <c r="O41" s="277">
        <f t="shared" si="5"/>
        <v>0</v>
      </c>
    </row>
    <row r="42" spans="1:15" x14ac:dyDescent="0.15">
      <c r="A42" s="275">
        <v>36</v>
      </c>
      <c r="B42" s="276"/>
      <c r="C42" s="276"/>
      <c r="D42" s="276"/>
      <c r="E42" s="276"/>
      <c r="F42" s="276"/>
      <c r="G42" s="276"/>
      <c r="H42" s="277">
        <f t="shared" si="3"/>
        <v>0</v>
      </c>
      <c r="I42" s="276"/>
      <c r="J42" s="276"/>
      <c r="K42" s="276"/>
      <c r="L42" s="276"/>
      <c r="M42" s="276"/>
      <c r="N42" s="277">
        <f t="shared" si="6"/>
        <v>0</v>
      </c>
      <c r="O42" s="277">
        <f t="shared" si="5"/>
        <v>0</v>
      </c>
    </row>
    <row r="43" spans="1:15" x14ac:dyDescent="0.15">
      <c r="A43" s="275">
        <v>37</v>
      </c>
      <c r="B43" s="276"/>
      <c r="C43" s="276"/>
      <c r="D43" s="276"/>
      <c r="E43" s="276"/>
      <c r="F43" s="276"/>
      <c r="G43" s="276"/>
      <c r="H43" s="277">
        <f t="shared" ref="H43:H74" si="7">+C43*$C$6+D43*$D$6+E43*$E$6+F43*$F$6+G43*$G$6</f>
        <v>0</v>
      </c>
      <c r="I43" s="276"/>
      <c r="J43" s="276"/>
      <c r="K43" s="276"/>
      <c r="L43" s="276"/>
      <c r="M43" s="276"/>
      <c r="N43" s="277">
        <f t="shared" si="6"/>
        <v>0</v>
      </c>
      <c r="O43" s="277">
        <f t="shared" si="5"/>
        <v>0</v>
      </c>
    </row>
    <row r="44" spans="1:15" x14ac:dyDescent="0.15">
      <c r="A44" s="275">
        <v>38</v>
      </c>
      <c r="B44" s="276"/>
      <c r="C44" s="276"/>
      <c r="D44" s="276"/>
      <c r="E44" s="276"/>
      <c r="F44" s="276"/>
      <c r="G44" s="276"/>
      <c r="H44" s="277">
        <f t="shared" si="7"/>
        <v>0</v>
      </c>
      <c r="I44" s="276"/>
      <c r="J44" s="276"/>
      <c r="K44" s="276"/>
      <c r="L44" s="276"/>
      <c r="M44" s="276"/>
      <c r="N44" s="277">
        <f t="shared" si="6"/>
        <v>0</v>
      </c>
      <c r="O44" s="277">
        <f t="shared" si="5"/>
        <v>0</v>
      </c>
    </row>
    <row r="45" spans="1:15" x14ac:dyDescent="0.15">
      <c r="A45" s="275">
        <v>39</v>
      </c>
      <c r="B45" s="276"/>
      <c r="C45" s="276"/>
      <c r="D45" s="276"/>
      <c r="E45" s="276"/>
      <c r="F45" s="276"/>
      <c r="G45" s="276"/>
      <c r="H45" s="277">
        <f t="shared" si="7"/>
        <v>0</v>
      </c>
      <c r="I45" s="276"/>
      <c r="J45" s="276"/>
      <c r="K45" s="276"/>
      <c r="L45" s="276"/>
      <c r="M45" s="276"/>
      <c r="N45" s="277">
        <f t="shared" si="6"/>
        <v>0</v>
      </c>
      <c r="O45" s="277">
        <f t="shared" si="5"/>
        <v>0</v>
      </c>
    </row>
    <row r="46" spans="1:15" x14ac:dyDescent="0.15">
      <c r="A46" s="275">
        <v>40</v>
      </c>
      <c r="B46" s="276"/>
      <c r="C46" s="276"/>
      <c r="D46" s="276"/>
      <c r="E46" s="276"/>
      <c r="F46" s="276"/>
      <c r="G46" s="276"/>
      <c r="H46" s="277">
        <f t="shared" si="7"/>
        <v>0</v>
      </c>
      <c r="I46" s="276"/>
      <c r="J46" s="276"/>
      <c r="K46" s="276"/>
      <c r="L46" s="276"/>
      <c r="M46" s="276"/>
      <c r="N46" s="277">
        <f t="shared" si="6"/>
        <v>0</v>
      </c>
      <c r="O46" s="277">
        <f t="shared" si="5"/>
        <v>0</v>
      </c>
    </row>
    <row r="47" spans="1:15" x14ac:dyDescent="0.15">
      <c r="A47" s="275">
        <v>41</v>
      </c>
      <c r="B47" s="276"/>
      <c r="C47" s="276"/>
      <c r="D47" s="276"/>
      <c r="E47" s="276"/>
      <c r="F47" s="276"/>
      <c r="G47" s="276"/>
      <c r="H47" s="277">
        <f t="shared" si="7"/>
        <v>0</v>
      </c>
      <c r="I47" s="276"/>
      <c r="J47" s="276"/>
      <c r="K47" s="276"/>
      <c r="L47" s="276"/>
      <c r="M47" s="276"/>
      <c r="N47" s="277">
        <f t="shared" si="6"/>
        <v>0</v>
      </c>
      <c r="O47" s="277">
        <f t="shared" si="5"/>
        <v>0</v>
      </c>
    </row>
    <row r="48" spans="1:15" x14ac:dyDescent="0.15">
      <c r="A48" s="275">
        <v>42</v>
      </c>
      <c r="B48" s="276"/>
      <c r="C48" s="276"/>
      <c r="D48" s="276"/>
      <c r="E48" s="276"/>
      <c r="F48" s="276"/>
      <c r="G48" s="276"/>
      <c r="H48" s="277">
        <f t="shared" si="7"/>
        <v>0</v>
      </c>
      <c r="I48" s="276"/>
      <c r="J48" s="276"/>
      <c r="K48" s="276"/>
      <c r="L48" s="276"/>
      <c r="M48" s="276"/>
      <c r="N48" s="277">
        <f t="shared" si="6"/>
        <v>0</v>
      </c>
      <c r="O48" s="277">
        <f t="shared" si="5"/>
        <v>0</v>
      </c>
    </row>
    <row r="49" spans="1:15" x14ac:dyDescent="0.15">
      <c r="A49" s="275">
        <v>43</v>
      </c>
      <c r="B49" s="276"/>
      <c r="C49" s="276"/>
      <c r="D49" s="276"/>
      <c r="E49" s="276"/>
      <c r="F49" s="276"/>
      <c r="G49" s="276"/>
      <c r="H49" s="277">
        <f t="shared" si="7"/>
        <v>0</v>
      </c>
      <c r="I49" s="276"/>
      <c r="J49" s="276"/>
      <c r="K49" s="276"/>
      <c r="L49" s="276"/>
      <c r="M49" s="276"/>
      <c r="N49" s="277">
        <f t="shared" si="6"/>
        <v>0</v>
      </c>
      <c r="O49" s="277">
        <f t="shared" si="5"/>
        <v>0</v>
      </c>
    </row>
    <row r="50" spans="1:15" x14ac:dyDescent="0.15">
      <c r="A50" s="275">
        <v>44</v>
      </c>
      <c r="B50" s="276"/>
      <c r="C50" s="276"/>
      <c r="D50" s="276"/>
      <c r="E50" s="276"/>
      <c r="F50" s="276"/>
      <c r="G50" s="276"/>
      <c r="H50" s="277">
        <f t="shared" si="7"/>
        <v>0</v>
      </c>
      <c r="I50" s="276"/>
      <c r="J50" s="276"/>
      <c r="K50" s="276"/>
      <c r="L50" s="276"/>
      <c r="M50" s="276"/>
      <c r="N50" s="277">
        <f t="shared" si="6"/>
        <v>0</v>
      </c>
      <c r="O50" s="277">
        <f t="shared" si="5"/>
        <v>0</v>
      </c>
    </row>
    <row r="51" spans="1:15" x14ac:dyDescent="0.15">
      <c r="A51" s="275">
        <v>45</v>
      </c>
      <c r="B51" s="276"/>
      <c r="C51" s="276"/>
      <c r="D51" s="276"/>
      <c r="E51" s="276"/>
      <c r="F51" s="276"/>
      <c r="G51" s="276"/>
      <c r="H51" s="277">
        <f t="shared" si="7"/>
        <v>0</v>
      </c>
      <c r="I51" s="276"/>
      <c r="J51" s="276"/>
      <c r="K51" s="276"/>
      <c r="L51" s="276"/>
      <c r="M51" s="276"/>
      <c r="N51" s="277">
        <f t="shared" si="6"/>
        <v>0</v>
      </c>
      <c r="O51" s="277">
        <f t="shared" si="5"/>
        <v>0</v>
      </c>
    </row>
    <row r="52" spans="1:15" x14ac:dyDescent="0.15">
      <c r="A52" s="275">
        <v>46</v>
      </c>
      <c r="B52" s="276"/>
      <c r="C52" s="276"/>
      <c r="D52" s="276"/>
      <c r="E52" s="276"/>
      <c r="F52" s="276"/>
      <c r="G52" s="276"/>
      <c r="H52" s="277">
        <f t="shared" si="7"/>
        <v>0</v>
      </c>
      <c r="I52" s="276"/>
      <c r="J52" s="276"/>
      <c r="K52" s="276"/>
      <c r="L52" s="276"/>
      <c r="M52" s="276"/>
      <c r="N52" s="277">
        <f t="shared" si="6"/>
        <v>0</v>
      </c>
      <c r="O52" s="277">
        <f t="shared" si="5"/>
        <v>0</v>
      </c>
    </row>
    <row r="53" spans="1:15" x14ac:dyDescent="0.15">
      <c r="A53" s="275">
        <v>47</v>
      </c>
      <c r="B53" s="276"/>
      <c r="C53" s="276"/>
      <c r="D53" s="276"/>
      <c r="E53" s="276"/>
      <c r="F53" s="276"/>
      <c r="G53" s="276"/>
      <c r="H53" s="277">
        <f t="shared" si="7"/>
        <v>0</v>
      </c>
      <c r="I53" s="276"/>
      <c r="J53" s="276"/>
      <c r="K53" s="276"/>
      <c r="L53" s="276"/>
      <c r="M53" s="276"/>
      <c r="N53" s="277">
        <f t="shared" si="6"/>
        <v>0</v>
      </c>
      <c r="O53" s="277">
        <f t="shared" si="5"/>
        <v>0</v>
      </c>
    </row>
    <row r="54" spans="1:15" x14ac:dyDescent="0.15">
      <c r="A54" s="275">
        <v>48</v>
      </c>
      <c r="B54" s="276"/>
      <c r="C54" s="276"/>
      <c r="D54" s="276"/>
      <c r="E54" s="276"/>
      <c r="F54" s="276"/>
      <c r="G54" s="276"/>
      <c r="H54" s="277">
        <f t="shared" si="7"/>
        <v>0</v>
      </c>
      <c r="I54" s="276"/>
      <c r="J54" s="276"/>
      <c r="K54" s="276"/>
      <c r="L54" s="276"/>
      <c r="M54" s="276"/>
      <c r="N54" s="277">
        <f t="shared" si="6"/>
        <v>0</v>
      </c>
      <c r="O54" s="277">
        <f t="shared" si="5"/>
        <v>0</v>
      </c>
    </row>
    <row r="55" spans="1:15" x14ac:dyDescent="0.15">
      <c r="A55" s="275">
        <v>49</v>
      </c>
      <c r="B55" s="276"/>
      <c r="C55" s="276"/>
      <c r="D55" s="276"/>
      <c r="E55" s="276"/>
      <c r="F55" s="276"/>
      <c r="G55" s="276"/>
      <c r="H55" s="277">
        <f t="shared" si="7"/>
        <v>0</v>
      </c>
      <c r="I55" s="276"/>
      <c r="J55" s="276"/>
      <c r="K55" s="276"/>
      <c r="L55" s="276"/>
      <c r="M55" s="276"/>
      <c r="N55" s="277">
        <f t="shared" si="6"/>
        <v>0</v>
      </c>
      <c r="O55" s="277">
        <f t="shared" ref="O55:O86" si="8">+H55+N55</f>
        <v>0</v>
      </c>
    </row>
    <row r="56" spans="1:15" x14ac:dyDescent="0.15">
      <c r="A56" s="275">
        <v>50</v>
      </c>
      <c r="B56" s="276"/>
      <c r="C56" s="276"/>
      <c r="D56" s="276"/>
      <c r="E56" s="276"/>
      <c r="F56" s="276"/>
      <c r="G56" s="276"/>
      <c r="H56" s="277">
        <f t="shared" si="7"/>
        <v>0</v>
      </c>
      <c r="I56" s="276"/>
      <c r="J56" s="276"/>
      <c r="K56" s="276"/>
      <c r="L56" s="276"/>
      <c r="M56" s="276"/>
      <c r="N56" s="277">
        <f t="shared" si="6"/>
        <v>0</v>
      </c>
      <c r="O56" s="277">
        <f t="shared" si="8"/>
        <v>0</v>
      </c>
    </row>
    <row r="57" spans="1:15" x14ac:dyDescent="0.15">
      <c r="A57" s="275">
        <v>51</v>
      </c>
      <c r="B57" s="276"/>
      <c r="C57" s="276"/>
      <c r="D57" s="276"/>
      <c r="E57" s="276"/>
      <c r="F57" s="276"/>
      <c r="G57" s="276"/>
      <c r="H57" s="277">
        <f t="shared" si="7"/>
        <v>0</v>
      </c>
      <c r="I57" s="276"/>
      <c r="J57" s="276"/>
      <c r="K57" s="276"/>
      <c r="L57" s="276"/>
      <c r="M57" s="276"/>
      <c r="N57" s="277">
        <f t="shared" si="6"/>
        <v>0</v>
      </c>
      <c r="O57" s="277">
        <f t="shared" si="8"/>
        <v>0</v>
      </c>
    </row>
    <row r="58" spans="1:15" x14ac:dyDescent="0.15">
      <c r="A58" s="275">
        <v>52</v>
      </c>
      <c r="B58" s="276"/>
      <c r="C58" s="276"/>
      <c r="D58" s="276"/>
      <c r="E58" s="276"/>
      <c r="F58" s="276"/>
      <c r="G58" s="276"/>
      <c r="H58" s="277">
        <f t="shared" si="7"/>
        <v>0</v>
      </c>
      <c r="I58" s="276"/>
      <c r="J58" s="276"/>
      <c r="K58" s="276"/>
      <c r="L58" s="276"/>
      <c r="M58" s="276"/>
      <c r="N58" s="277">
        <f t="shared" si="6"/>
        <v>0</v>
      </c>
      <c r="O58" s="277">
        <f t="shared" si="8"/>
        <v>0</v>
      </c>
    </row>
    <row r="59" spans="1:15" x14ac:dyDescent="0.15">
      <c r="A59" s="275">
        <v>53</v>
      </c>
      <c r="B59" s="276"/>
      <c r="C59" s="276"/>
      <c r="D59" s="276"/>
      <c r="E59" s="276"/>
      <c r="F59" s="276"/>
      <c r="G59" s="276"/>
      <c r="H59" s="277">
        <f t="shared" si="7"/>
        <v>0</v>
      </c>
      <c r="I59" s="276"/>
      <c r="J59" s="276"/>
      <c r="K59" s="276"/>
      <c r="L59" s="276"/>
      <c r="M59" s="276"/>
      <c r="N59" s="277">
        <f t="shared" si="6"/>
        <v>0</v>
      </c>
      <c r="O59" s="277">
        <f t="shared" si="8"/>
        <v>0</v>
      </c>
    </row>
    <row r="60" spans="1:15" x14ac:dyDescent="0.15">
      <c r="A60" s="275">
        <v>54</v>
      </c>
      <c r="B60" s="276"/>
      <c r="C60" s="276"/>
      <c r="D60" s="276"/>
      <c r="E60" s="276"/>
      <c r="F60" s="276"/>
      <c r="G60" s="276"/>
      <c r="H60" s="277">
        <f t="shared" si="7"/>
        <v>0</v>
      </c>
      <c r="I60" s="276"/>
      <c r="J60" s="276"/>
      <c r="K60" s="276"/>
      <c r="L60" s="276"/>
      <c r="M60" s="276"/>
      <c r="N60" s="277">
        <f t="shared" si="6"/>
        <v>0</v>
      </c>
      <c r="O60" s="277">
        <f t="shared" si="8"/>
        <v>0</v>
      </c>
    </row>
    <row r="61" spans="1:15" x14ac:dyDescent="0.15">
      <c r="A61" s="275">
        <v>55</v>
      </c>
      <c r="B61" s="276"/>
      <c r="C61" s="276"/>
      <c r="D61" s="276"/>
      <c r="E61" s="276"/>
      <c r="F61" s="276"/>
      <c r="G61" s="276"/>
      <c r="H61" s="277">
        <f t="shared" si="7"/>
        <v>0</v>
      </c>
      <c r="I61" s="276"/>
      <c r="J61" s="276"/>
      <c r="K61" s="276"/>
      <c r="L61" s="276"/>
      <c r="M61" s="276"/>
      <c r="N61" s="277">
        <f t="shared" si="6"/>
        <v>0</v>
      </c>
      <c r="O61" s="277">
        <f t="shared" si="8"/>
        <v>0</v>
      </c>
    </row>
    <row r="62" spans="1:15" x14ac:dyDescent="0.15">
      <c r="A62" s="275">
        <v>56</v>
      </c>
      <c r="B62" s="276"/>
      <c r="C62" s="276"/>
      <c r="D62" s="276"/>
      <c r="E62" s="276"/>
      <c r="F62" s="276"/>
      <c r="G62" s="276"/>
      <c r="H62" s="277">
        <f t="shared" si="7"/>
        <v>0</v>
      </c>
      <c r="I62" s="276"/>
      <c r="J62" s="276"/>
      <c r="K62" s="276"/>
      <c r="L62" s="276"/>
      <c r="M62" s="276"/>
      <c r="N62" s="277">
        <f t="shared" si="6"/>
        <v>0</v>
      </c>
      <c r="O62" s="277">
        <f t="shared" si="8"/>
        <v>0</v>
      </c>
    </row>
    <row r="63" spans="1:15" x14ac:dyDescent="0.15">
      <c r="A63" s="275">
        <v>57</v>
      </c>
      <c r="B63" s="276"/>
      <c r="C63" s="276"/>
      <c r="D63" s="276"/>
      <c r="E63" s="276"/>
      <c r="F63" s="276"/>
      <c r="G63" s="276"/>
      <c r="H63" s="277">
        <f t="shared" si="7"/>
        <v>0</v>
      </c>
      <c r="I63" s="276"/>
      <c r="J63" s="276"/>
      <c r="K63" s="276"/>
      <c r="L63" s="276"/>
      <c r="M63" s="276"/>
      <c r="N63" s="277">
        <f t="shared" si="6"/>
        <v>0</v>
      </c>
      <c r="O63" s="277">
        <f t="shared" si="8"/>
        <v>0</v>
      </c>
    </row>
    <row r="64" spans="1:15" x14ac:dyDescent="0.15">
      <c r="A64" s="275">
        <v>58</v>
      </c>
      <c r="B64" s="276"/>
      <c r="C64" s="276"/>
      <c r="D64" s="276"/>
      <c r="E64" s="276"/>
      <c r="F64" s="276"/>
      <c r="G64" s="276"/>
      <c r="H64" s="277">
        <f t="shared" si="7"/>
        <v>0</v>
      </c>
      <c r="I64" s="276"/>
      <c r="J64" s="276"/>
      <c r="K64" s="276"/>
      <c r="L64" s="276"/>
      <c r="M64" s="276"/>
      <c r="N64" s="277">
        <f t="shared" si="6"/>
        <v>0</v>
      </c>
      <c r="O64" s="277">
        <f t="shared" si="8"/>
        <v>0</v>
      </c>
    </row>
    <row r="65" spans="1:15" x14ac:dyDescent="0.15">
      <c r="A65" s="275">
        <v>59</v>
      </c>
      <c r="B65" s="276"/>
      <c r="C65" s="276"/>
      <c r="D65" s="276"/>
      <c r="E65" s="276"/>
      <c r="F65" s="276"/>
      <c r="G65" s="276"/>
      <c r="H65" s="277">
        <f t="shared" si="7"/>
        <v>0</v>
      </c>
      <c r="I65" s="276"/>
      <c r="J65" s="276"/>
      <c r="K65" s="276"/>
      <c r="L65" s="276"/>
      <c r="M65" s="276"/>
      <c r="N65" s="277">
        <f t="shared" si="6"/>
        <v>0</v>
      </c>
      <c r="O65" s="277">
        <f t="shared" si="8"/>
        <v>0</v>
      </c>
    </row>
    <row r="66" spans="1:15" x14ac:dyDescent="0.15">
      <c r="A66" s="275">
        <v>60</v>
      </c>
      <c r="B66" s="276"/>
      <c r="C66" s="276"/>
      <c r="D66" s="276"/>
      <c r="E66" s="276"/>
      <c r="F66" s="276"/>
      <c r="G66" s="276"/>
      <c r="H66" s="277">
        <f t="shared" si="7"/>
        <v>0</v>
      </c>
      <c r="I66" s="276"/>
      <c r="J66" s="276"/>
      <c r="K66" s="276"/>
      <c r="L66" s="276"/>
      <c r="M66" s="276"/>
      <c r="N66" s="277">
        <f t="shared" si="6"/>
        <v>0</v>
      </c>
      <c r="O66" s="277">
        <f t="shared" si="8"/>
        <v>0</v>
      </c>
    </row>
    <row r="67" spans="1:15" x14ac:dyDescent="0.15">
      <c r="A67" s="275">
        <v>61</v>
      </c>
      <c r="B67" s="276"/>
      <c r="C67" s="276"/>
      <c r="D67" s="276"/>
      <c r="E67" s="276"/>
      <c r="F67" s="276"/>
      <c r="G67" s="276"/>
      <c r="H67" s="277">
        <f t="shared" si="7"/>
        <v>0</v>
      </c>
      <c r="I67" s="276"/>
      <c r="J67" s="276"/>
      <c r="K67" s="276"/>
      <c r="L67" s="276"/>
      <c r="M67" s="276"/>
      <c r="N67" s="277">
        <f t="shared" si="6"/>
        <v>0</v>
      </c>
      <c r="O67" s="277">
        <f t="shared" si="8"/>
        <v>0</v>
      </c>
    </row>
    <row r="68" spans="1:15" x14ac:dyDescent="0.15">
      <c r="A68" s="275">
        <v>62</v>
      </c>
      <c r="B68" s="276"/>
      <c r="C68" s="276"/>
      <c r="D68" s="276"/>
      <c r="E68" s="276"/>
      <c r="F68" s="276"/>
      <c r="G68" s="276"/>
      <c r="H68" s="277">
        <f t="shared" si="7"/>
        <v>0</v>
      </c>
      <c r="I68" s="276"/>
      <c r="J68" s="276"/>
      <c r="K68" s="276"/>
      <c r="L68" s="276"/>
      <c r="M68" s="276"/>
      <c r="N68" s="277">
        <f t="shared" si="6"/>
        <v>0</v>
      </c>
      <c r="O68" s="277">
        <f t="shared" si="8"/>
        <v>0</v>
      </c>
    </row>
    <row r="69" spans="1:15" x14ac:dyDescent="0.15">
      <c r="A69" s="275">
        <v>63</v>
      </c>
      <c r="B69" s="276"/>
      <c r="C69" s="276"/>
      <c r="D69" s="276"/>
      <c r="E69" s="276"/>
      <c r="F69" s="276"/>
      <c r="G69" s="276"/>
      <c r="H69" s="277">
        <f t="shared" si="7"/>
        <v>0</v>
      </c>
      <c r="I69" s="276"/>
      <c r="J69" s="276"/>
      <c r="K69" s="276"/>
      <c r="L69" s="276"/>
      <c r="M69" s="276"/>
      <c r="N69" s="277">
        <f t="shared" si="6"/>
        <v>0</v>
      </c>
      <c r="O69" s="277">
        <f t="shared" si="8"/>
        <v>0</v>
      </c>
    </row>
    <row r="70" spans="1:15" x14ac:dyDescent="0.15">
      <c r="A70" s="275">
        <v>64</v>
      </c>
      <c r="B70" s="276"/>
      <c r="C70" s="276"/>
      <c r="D70" s="276"/>
      <c r="E70" s="276"/>
      <c r="F70" s="276"/>
      <c r="G70" s="276"/>
      <c r="H70" s="277">
        <f t="shared" si="7"/>
        <v>0</v>
      </c>
      <c r="I70" s="276"/>
      <c r="J70" s="276"/>
      <c r="K70" s="276"/>
      <c r="L70" s="276"/>
      <c r="M70" s="276"/>
      <c r="N70" s="277">
        <f t="shared" si="6"/>
        <v>0</v>
      </c>
      <c r="O70" s="277">
        <f t="shared" si="8"/>
        <v>0</v>
      </c>
    </row>
    <row r="71" spans="1:15" x14ac:dyDescent="0.15">
      <c r="A71" s="275">
        <v>65</v>
      </c>
      <c r="B71" s="276"/>
      <c r="C71" s="276"/>
      <c r="D71" s="276"/>
      <c r="E71" s="276"/>
      <c r="F71" s="276"/>
      <c r="G71" s="276"/>
      <c r="H71" s="277">
        <f t="shared" si="7"/>
        <v>0</v>
      </c>
      <c r="I71" s="276"/>
      <c r="J71" s="276"/>
      <c r="K71" s="276"/>
      <c r="L71" s="276"/>
      <c r="M71" s="276"/>
      <c r="N71" s="277">
        <f t="shared" ref="N71:N102" si="9">+I71*$C$6+J71*$D$6+K71*$E$6+L71*$F$6+M71*$G$6</f>
        <v>0</v>
      </c>
      <c r="O71" s="277">
        <f t="shared" si="8"/>
        <v>0</v>
      </c>
    </row>
    <row r="72" spans="1:15" x14ac:dyDescent="0.15">
      <c r="A72" s="275">
        <v>66</v>
      </c>
      <c r="B72" s="276"/>
      <c r="C72" s="276"/>
      <c r="D72" s="276"/>
      <c r="E72" s="276"/>
      <c r="F72" s="276"/>
      <c r="G72" s="276"/>
      <c r="H72" s="277">
        <f t="shared" si="7"/>
        <v>0</v>
      </c>
      <c r="I72" s="276"/>
      <c r="J72" s="276"/>
      <c r="K72" s="276"/>
      <c r="L72" s="276"/>
      <c r="M72" s="276"/>
      <c r="N72" s="277">
        <f t="shared" si="9"/>
        <v>0</v>
      </c>
      <c r="O72" s="277">
        <f t="shared" si="8"/>
        <v>0</v>
      </c>
    </row>
    <row r="73" spans="1:15" x14ac:dyDescent="0.15">
      <c r="A73" s="275">
        <v>67</v>
      </c>
      <c r="B73" s="276"/>
      <c r="C73" s="276"/>
      <c r="D73" s="276"/>
      <c r="E73" s="276"/>
      <c r="F73" s="276"/>
      <c r="G73" s="276"/>
      <c r="H73" s="277">
        <f t="shared" si="7"/>
        <v>0</v>
      </c>
      <c r="I73" s="276"/>
      <c r="J73" s="276"/>
      <c r="K73" s="276"/>
      <c r="L73" s="276"/>
      <c r="M73" s="276"/>
      <c r="N73" s="277">
        <f t="shared" si="9"/>
        <v>0</v>
      </c>
      <c r="O73" s="277">
        <f t="shared" si="8"/>
        <v>0</v>
      </c>
    </row>
    <row r="74" spans="1:15" x14ac:dyDescent="0.15">
      <c r="A74" s="275">
        <v>68</v>
      </c>
      <c r="B74" s="276"/>
      <c r="C74" s="276"/>
      <c r="D74" s="276"/>
      <c r="E74" s="276"/>
      <c r="F74" s="276"/>
      <c r="G74" s="276"/>
      <c r="H74" s="277">
        <f t="shared" si="7"/>
        <v>0</v>
      </c>
      <c r="I74" s="276"/>
      <c r="J74" s="276"/>
      <c r="K74" s="276"/>
      <c r="L74" s="276"/>
      <c r="M74" s="276"/>
      <c r="N74" s="277">
        <f t="shared" si="9"/>
        <v>0</v>
      </c>
      <c r="O74" s="277">
        <f t="shared" si="8"/>
        <v>0</v>
      </c>
    </row>
    <row r="75" spans="1:15" x14ac:dyDescent="0.15">
      <c r="A75" s="275">
        <v>69</v>
      </c>
      <c r="B75" s="276"/>
      <c r="C75" s="276"/>
      <c r="D75" s="276"/>
      <c r="E75" s="276"/>
      <c r="F75" s="276"/>
      <c r="G75" s="276"/>
      <c r="H75" s="277">
        <f t="shared" ref="H75:H106" si="10">+C75*$C$6+D75*$D$6+E75*$E$6+F75*$F$6+G75*$G$6</f>
        <v>0</v>
      </c>
      <c r="I75" s="276"/>
      <c r="J75" s="276"/>
      <c r="K75" s="276"/>
      <c r="L75" s="276"/>
      <c r="M75" s="276"/>
      <c r="N75" s="277">
        <f t="shared" si="9"/>
        <v>0</v>
      </c>
      <c r="O75" s="277">
        <f t="shared" si="8"/>
        <v>0</v>
      </c>
    </row>
    <row r="76" spans="1:15" x14ac:dyDescent="0.15">
      <c r="A76" s="275">
        <v>70</v>
      </c>
      <c r="B76" s="276"/>
      <c r="C76" s="276"/>
      <c r="D76" s="276"/>
      <c r="E76" s="276"/>
      <c r="F76" s="276"/>
      <c r="G76" s="276"/>
      <c r="H76" s="277">
        <f t="shared" si="10"/>
        <v>0</v>
      </c>
      <c r="I76" s="276"/>
      <c r="J76" s="276"/>
      <c r="K76" s="276"/>
      <c r="L76" s="276"/>
      <c r="M76" s="276"/>
      <c r="N76" s="277">
        <f t="shared" si="9"/>
        <v>0</v>
      </c>
      <c r="O76" s="277">
        <f t="shared" si="8"/>
        <v>0</v>
      </c>
    </row>
    <row r="77" spans="1:15" x14ac:dyDescent="0.15">
      <c r="A77" s="275">
        <v>71</v>
      </c>
      <c r="B77" s="276"/>
      <c r="C77" s="276"/>
      <c r="D77" s="276"/>
      <c r="E77" s="276"/>
      <c r="F77" s="276"/>
      <c r="G77" s="276"/>
      <c r="H77" s="277">
        <f t="shared" si="10"/>
        <v>0</v>
      </c>
      <c r="I77" s="276"/>
      <c r="J77" s="276"/>
      <c r="K77" s="276"/>
      <c r="L77" s="276"/>
      <c r="M77" s="276"/>
      <c r="N77" s="277">
        <f t="shared" si="9"/>
        <v>0</v>
      </c>
      <c r="O77" s="277">
        <f t="shared" si="8"/>
        <v>0</v>
      </c>
    </row>
    <row r="78" spans="1:15" x14ac:dyDescent="0.15">
      <c r="A78" s="275">
        <v>72</v>
      </c>
      <c r="B78" s="276"/>
      <c r="C78" s="276"/>
      <c r="D78" s="276"/>
      <c r="E78" s="276"/>
      <c r="F78" s="276"/>
      <c r="G78" s="276"/>
      <c r="H78" s="277">
        <f t="shared" si="10"/>
        <v>0</v>
      </c>
      <c r="I78" s="276"/>
      <c r="J78" s="276"/>
      <c r="K78" s="276"/>
      <c r="L78" s="276"/>
      <c r="M78" s="276"/>
      <c r="N78" s="277">
        <f t="shared" si="9"/>
        <v>0</v>
      </c>
      <c r="O78" s="277">
        <f t="shared" si="8"/>
        <v>0</v>
      </c>
    </row>
    <row r="79" spans="1:15" x14ac:dyDescent="0.15">
      <c r="A79" s="275">
        <v>73</v>
      </c>
      <c r="B79" s="276"/>
      <c r="C79" s="276"/>
      <c r="D79" s="276"/>
      <c r="E79" s="276"/>
      <c r="F79" s="276"/>
      <c r="G79" s="276"/>
      <c r="H79" s="277">
        <f t="shared" si="10"/>
        <v>0</v>
      </c>
      <c r="I79" s="276"/>
      <c r="J79" s="276"/>
      <c r="K79" s="276"/>
      <c r="L79" s="276"/>
      <c r="M79" s="276"/>
      <c r="N79" s="277">
        <f t="shared" si="9"/>
        <v>0</v>
      </c>
      <c r="O79" s="277">
        <f t="shared" si="8"/>
        <v>0</v>
      </c>
    </row>
    <row r="80" spans="1:15" x14ac:dyDescent="0.15">
      <c r="A80" s="275">
        <v>74</v>
      </c>
      <c r="B80" s="276"/>
      <c r="C80" s="276"/>
      <c r="D80" s="276"/>
      <c r="E80" s="276"/>
      <c r="F80" s="276"/>
      <c r="G80" s="276"/>
      <c r="H80" s="277">
        <f t="shared" si="10"/>
        <v>0</v>
      </c>
      <c r="I80" s="276"/>
      <c r="J80" s="276"/>
      <c r="K80" s="276"/>
      <c r="L80" s="276"/>
      <c r="M80" s="276"/>
      <c r="N80" s="277">
        <f t="shared" si="9"/>
        <v>0</v>
      </c>
      <c r="O80" s="277">
        <f t="shared" si="8"/>
        <v>0</v>
      </c>
    </row>
    <row r="81" spans="1:15" x14ac:dyDescent="0.15">
      <c r="A81" s="275">
        <v>75</v>
      </c>
      <c r="B81" s="276"/>
      <c r="C81" s="276"/>
      <c r="D81" s="276"/>
      <c r="E81" s="276"/>
      <c r="F81" s="276"/>
      <c r="G81" s="276"/>
      <c r="H81" s="277">
        <f t="shared" si="10"/>
        <v>0</v>
      </c>
      <c r="I81" s="276"/>
      <c r="J81" s="276"/>
      <c r="K81" s="276"/>
      <c r="L81" s="276"/>
      <c r="M81" s="276"/>
      <c r="N81" s="277">
        <f t="shared" si="9"/>
        <v>0</v>
      </c>
      <c r="O81" s="277">
        <f t="shared" si="8"/>
        <v>0</v>
      </c>
    </row>
    <row r="82" spans="1:15" x14ac:dyDescent="0.15">
      <c r="A82" s="275">
        <v>76</v>
      </c>
      <c r="B82" s="276"/>
      <c r="C82" s="276"/>
      <c r="D82" s="276"/>
      <c r="E82" s="276"/>
      <c r="F82" s="276"/>
      <c r="G82" s="276"/>
      <c r="H82" s="277">
        <f t="shared" si="10"/>
        <v>0</v>
      </c>
      <c r="I82" s="276"/>
      <c r="J82" s="276"/>
      <c r="K82" s="276"/>
      <c r="L82" s="276"/>
      <c r="M82" s="276"/>
      <c r="N82" s="277">
        <f t="shared" si="9"/>
        <v>0</v>
      </c>
      <c r="O82" s="277">
        <f t="shared" si="8"/>
        <v>0</v>
      </c>
    </row>
    <row r="83" spans="1:15" x14ac:dyDescent="0.15">
      <c r="A83" s="275">
        <v>77</v>
      </c>
      <c r="B83" s="276"/>
      <c r="C83" s="276"/>
      <c r="D83" s="276"/>
      <c r="E83" s="276"/>
      <c r="F83" s="276"/>
      <c r="G83" s="276"/>
      <c r="H83" s="277">
        <f t="shared" si="10"/>
        <v>0</v>
      </c>
      <c r="I83" s="276"/>
      <c r="J83" s="276"/>
      <c r="K83" s="276"/>
      <c r="L83" s="276"/>
      <c r="M83" s="276"/>
      <c r="N83" s="277">
        <f t="shared" si="9"/>
        <v>0</v>
      </c>
      <c r="O83" s="277">
        <f t="shared" si="8"/>
        <v>0</v>
      </c>
    </row>
    <row r="84" spans="1:15" x14ac:dyDescent="0.15">
      <c r="A84" s="275">
        <v>78</v>
      </c>
      <c r="B84" s="276"/>
      <c r="C84" s="276"/>
      <c r="D84" s="276"/>
      <c r="E84" s="276"/>
      <c r="F84" s="276"/>
      <c r="G84" s="276"/>
      <c r="H84" s="277">
        <f t="shared" si="10"/>
        <v>0</v>
      </c>
      <c r="I84" s="276"/>
      <c r="J84" s="276"/>
      <c r="K84" s="276"/>
      <c r="L84" s="276"/>
      <c r="M84" s="276"/>
      <c r="N84" s="277">
        <f t="shared" si="9"/>
        <v>0</v>
      </c>
      <c r="O84" s="277">
        <f t="shared" si="8"/>
        <v>0</v>
      </c>
    </row>
    <row r="85" spans="1:15" x14ac:dyDescent="0.15">
      <c r="A85" s="275">
        <v>79</v>
      </c>
      <c r="B85" s="276"/>
      <c r="C85" s="276"/>
      <c r="D85" s="276"/>
      <c r="E85" s="276"/>
      <c r="F85" s="276"/>
      <c r="G85" s="276"/>
      <c r="H85" s="277">
        <f t="shared" si="10"/>
        <v>0</v>
      </c>
      <c r="I85" s="276"/>
      <c r="J85" s="276"/>
      <c r="K85" s="276"/>
      <c r="L85" s="276"/>
      <c r="M85" s="276"/>
      <c r="N85" s="277">
        <f t="shared" si="9"/>
        <v>0</v>
      </c>
      <c r="O85" s="277">
        <f t="shared" si="8"/>
        <v>0</v>
      </c>
    </row>
    <row r="86" spans="1:15" x14ac:dyDescent="0.15">
      <c r="A86" s="275">
        <v>80</v>
      </c>
      <c r="B86" s="276"/>
      <c r="C86" s="276"/>
      <c r="D86" s="276"/>
      <c r="E86" s="276"/>
      <c r="F86" s="276"/>
      <c r="G86" s="276"/>
      <c r="H86" s="277">
        <f t="shared" si="10"/>
        <v>0</v>
      </c>
      <c r="I86" s="276"/>
      <c r="J86" s="276"/>
      <c r="K86" s="276"/>
      <c r="L86" s="276"/>
      <c r="M86" s="276"/>
      <c r="N86" s="277">
        <f t="shared" si="9"/>
        <v>0</v>
      </c>
      <c r="O86" s="277">
        <f t="shared" si="8"/>
        <v>0</v>
      </c>
    </row>
    <row r="87" spans="1:15" x14ac:dyDescent="0.15">
      <c r="A87" s="275">
        <v>81</v>
      </c>
      <c r="B87" s="276"/>
      <c r="C87" s="276"/>
      <c r="D87" s="276"/>
      <c r="E87" s="276"/>
      <c r="F87" s="276"/>
      <c r="G87" s="276"/>
      <c r="H87" s="277">
        <f t="shared" si="10"/>
        <v>0</v>
      </c>
      <c r="I87" s="276"/>
      <c r="J87" s="276"/>
      <c r="K87" s="276"/>
      <c r="L87" s="276"/>
      <c r="M87" s="276"/>
      <c r="N87" s="277">
        <f t="shared" si="9"/>
        <v>0</v>
      </c>
      <c r="O87" s="277">
        <f t="shared" ref="O87:O118" si="11">+H87+N87</f>
        <v>0</v>
      </c>
    </row>
    <row r="88" spans="1:15" x14ac:dyDescent="0.15">
      <c r="A88" s="275">
        <v>82</v>
      </c>
      <c r="B88" s="276"/>
      <c r="C88" s="276"/>
      <c r="D88" s="276"/>
      <c r="E88" s="276"/>
      <c r="F88" s="276"/>
      <c r="G88" s="276"/>
      <c r="H88" s="277">
        <f t="shared" si="10"/>
        <v>0</v>
      </c>
      <c r="I88" s="276"/>
      <c r="J88" s="276"/>
      <c r="K88" s="276"/>
      <c r="L88" s="276"/>
      <c r="M88" s="276"/>
      <c r="N88" s="277">
        <f t="shared" si="9"/>
        <v>0</v>
      </c>
      <c r="O88" s="277">
        <f t="shared" si="11"/>
        <v>0</v>
      </c>
    </row>
    <row r="89" spans="1:15" x14ac:dyDescent="0.15">
      <c r="A89" s="275">
        <v>83</v>
      </c>
      <c r="B89" s="276"/>
      <c r="C89" s="276"/>
      <c r="D89" s="276"/>
      <c r="E89" s="276"/>
      <c r="F89" s="276"/>
      <c r="G89" s="276"/>
      <c r="H89" s="277">
        <f t="shared" si="10"/>
        <v>0</v>
      </c>
      <c r="I89" s="276"/>
      <c r="J89" s="276"/>
      <c r="K89" s="276"/>
      <c r="L89" s="276"/>
      <c r="M89" s="276"/>
      <c r="N89" s="277">
        <f t="shared" si="9"/>
        <v>0</v>
      </c>
      <c r="O89" s="277">
        <f t="shared" si="11"/>
        <v>0</v>
      </c>
    </row>
    <row r="90" spans="1:15" x14ac:dyDescent="0.15">
      <c r="A90" s="275">
        <v>84</v>
      </c>
      <c r="B90" s="276"/>
      <c r="C90" s="276"/>
      <c r="D90" s="276"/>
      <c r="E90" s="276"/>
      <c r="F90" s="276"/>
      <c r="G90" s="276"/>
      <c r="H90" s="277">
        <f t="shared" si="10"/>
        <v>0</v>
      </c>
      <c r="I90" s="276"/>
      <c r="J90" s="276"/>
      <c r="K90" s="276"/>
      <c r="L90" s="276"/>
      <c r="M90" s="276"/>
      <c r="N90" s="277">
        <f t="shared" si="9"/>
        <v>0</v>
      </c>
      <c r="O90" s="277">
        <f t="shared" si="11"/>
        <v>0</v>
      </c>
    </row>
    <row r="91" spans="1:15" x14ac:dyDescent="0.15">
      <c r="A91" s="275">
        <v>85</v>
      </c>
      <c r="B91" s="276"/>
      <c r="C91" s="276"/>
      <c r="D91" s="276"/>
      <c r="E91" s="276"/>
      <c r="F91" s="276"/>
      <c r="G91" s="276"/>
      <c r="H91" s="277">
        <f t="shared" si="10"/>
        <v>0</v>
      </c>
      <c r="I91" s="276"/>
      <c r="J91" s="276"/>
      <c r="K91" s="276"/>
      <c r="L91" s="276"/>
      <c r="M91" s="276"/>
      <c r="N91" s="277">
        <f t="shared" si="9"/>
        <v>0</v>
      </c>
      <c r="O91" s="277">
        <f t="shared" si="11"/>
        <v>0</v>
      </c>
    </row>
    <row r="92" spans="1:15" x14ac:dyDescent="0.15">
      <c r="A92" s="275">
        <v>86</v>
      </c>
      <c r="B92" s="276"/>
      <c r="C92" s="276"/>
      <c r="D92" s="276"/>
      <c r="E92" s="276"/>
      <c r="F92" s="276"/>
      <c r="G92" s="276"/>
      <c r="H92" s="277">
        <f t="shared" si="10"/>
        <v>0</v>
      </c>
      <c r="I92" s="276"/>
      <c r="J92" s="276"/>
      <c r="K92" s="276"/>
      <c r="L92" s="276"/>
      <c r="M92" s="276"/>
      <c r="N92" s="277">
        <f t="shared" si="9"/>
        <v>0</v>
      </c>
      <c r="O92" s="277">
        <f t="shared" si="11"/>
        <v>0</v>
      </c>
    </row>
    <row r="93" spans="1:15" x14ac:dyDescent="0.15">
      <c r="A93" s="275">
        <v>87</v>
      </c>
      <c r="B93" s="276"/>
      <c r="C93" s="276"/>
      <c r="D93" s="276"/>
      <c r="E93" s="276"/>
      <c r="F93" s="276"/>
      <c r="G93" s="276"/>
      <c r="H93" s="277">
        <f t="shared" si="10"/>
        <v>0</v>
      </c>
      <c r="I93" s="276"/>
      <c r="J93" s="276"/>
      <c r="K93" s="276"/>
      <c r="L93" s="276"/>
      <c r="M93" s="276"/>
      <c r="N93" s="277">
        <f t="shared" si="9"/>
        <v>0</v>
      </c>
      <c r="O93" s="277">
        <f t="shared" si="11"/>
        <v>0</v>
      </c>
    </row>
    <row r="94" spans="1:15" x14ac:dyDescent="0.15">
      <c r="A94" s="275">
        <v>88</v>
      </c>
      <c r="B94" s="276"/>
      <c r="C94" s="276"/>
      <c r="D94" s="276"/>
      <c r="E94" s="276"/>
      <c r="F94" s="276"/>
      <c r="G94" s="276"/>
      <c r="H94" s="277">
        <f t="shared" si="10"/>
        <v>0</v>
      </c>
      <c r="I94" s="276"/>
      <c r="J94" s="276"/>
      <c r="K94" s="276"/>
      <c r="L94" s="276"/>
      <c r="M94" s="276"/>
      <c r="N94" s="277">
        <f t="shared" si="9"/>
        <v>0</v>
      </c>
      <c r="O94" s="277">
        <f t="shared" si="11"/>
        <v>0</v>
      </c>
    </row>
    <row r="95" spans="1:15" x14ac:dyDescent="0.15">
      <c r="A95" s="275">
        <v>89</v>
      </c>
      <c r="B95" s="276"/>
      <c r="C95" s="276"/>
      <c r="D95" s="276"/>
      <c r="E95" s="276"/>
      <c r="F95" s="276"/>
      <c r="G95" s="276"/>
      <c r="H95" s="277">
        <f t="shared" si="10"/>
        <v>0</v>
      </c>
      <c r="I95" s="276"/>
      <c r="J95" s="276"/>
      <c r="K95" s="276"/>
      <c r="L95" s="276"/>
      <c r="M95" s="276"/>
      <c r="N95" s="277">
        <f t="shared" si="9"/>
        <v>0</v>
      </c>
      <c r="O95" s="277">
        <f t="shared" si="11"/>
        <v>0</v>
      </c>
    </row>
    <row r="96" spans="1:15" x14ac:dyDescent="0.15">
      <c r="A96" s="275">
        <v>90</v>
      </c>
      <c r="B96" s="276"/>
      <c r="C96" s="276"/>
      <c r="D96" s="276"/>
      <c r="E96" s="276"/>
      <c r="F96" s="276"/>
      <c r="G96" s="276"/>
      <c r="H96" s="277">
        <f t="shared" si="10"/>
        <v>0</v>
      </c>
      <c r="I96" s="276"/>
      <c r="J96" s="276"/>
      <c r="K96" s="276"/>
      <c r="L96" s="276"/>
      <c r="M96" s="276"/>
      <c r="N96" s="277">
        <f t="shared" si="9"/>
        <v>0</v>
      </c>
      <c r="O96" s="277">
        <f t="shared" si="11"/>
        <v>0</v>
      </c>
    </row>
    <row r="97" spans="1:15" x14ac:dyDescent="0.15">
      <c r="A97" s="275">
        <v>91</v>
      </c>
      <c r="B97" s="276"/>
      <c r="C97" s="276"/>
      <c r="D97" s="276"/>
      <c r="E97" s="276"/>
      <c r="F97" s="276"/>
      <c r="G97" s="276"/>
      <c r="H97" s="277">
        <f t="shared" si="10"/>
        <v>0</v>
      </c>
      <c r="I97" s="276"/>
      <c r="J97" s="276"/>
      <c r="K97" s="276"/>
      <c r="L97" s="276"/>
      <c r="M97" s="276"/>
      <c r="N97" s="277">
        <f t="shared" si="9"/>
        <v>0</v>
      </c>
      <c r="O97" s="277">
        <f t="shared" si="11"/>
        <v>0</v>
      </c>
    </row>
    <row r="98" spans="1:15" x14ac:dyDescent="0.15">
      <c r="A98" s="275">
        <v>92</v>
      </c>
      <c r="B98" s="276"/>
      <c r="C98" s="276"/>
      <c r="D98" s="276"/>
      <c r="E98" s="276"/>
      <c r="F98" s="276"/>
      <c r="G98" s="276"/>
      <c r="H98" s="277">
        <f t="shared" si="10"/>
        <v>0</v>
      </c>
      <c r="I98" s="276"/>
      <c r="J98" s="276"/>
      <c r="K98" s="276"/>
      <c r="L98" s="276"/>
      <c r="M98" s="276"/>
      <c r="N98" s="277">
        <f t="shared" si="9"/>
        <v>0</v>
      </c>
      <c r="O98" s="277">
        <f t="shared" si="11"/>
        <v>0</v>
      </c>
    </row>
    <row r="99" spans="1:15" x14ac:dyDescent="0.15">
      <c r="A99" s="275">
        <v>93</v>
      </c>
      <c r="B99" s="276"/>
      <c r="C99" s="276"/>
      <c r="D99" s="276"/>
      <c r="E99" s="276"/>
      <c r="F99" s="276"/>
      <c r="G99" s="276"/>
      <c r="H99" s="277">
        <f t="shared" si="10"/>
        <v>0</v>
      </c>
      <c r="I99" s="276"/>
      <c r="J99" s="276"/>
      <c r="K99" s="276"/>
      <c r="L99" s="276"/>
      <c r="M99" s="276"/>
      <c r="N99" s="277">
        <f t="shared" si="9"/>
        <v>0</v>
      </c>
      <c r="O99" s="277">
        <f t="shared" si="11"/>
        <v>0</v>
      </c>
    </row>
    <row r="100" spans="1:15" x14ac:dyDescent="0.15">
      <c r="A100" s="275">
        <v>94</v>
      </c>
      <c r="B100" s="276"/>
      <c r="C100" s="276"/>
      <c r="D100" s="276"/>
      <c r="E100" s="276"/>
      <c r="F100" s="276"/>
      <c r="G100" s="276"/>
      <c r="H100" s="277">
        <f t="shared" si="10"/>
        <v>0</v>
      </c>
      <c r="I100" s="276"/>
      <c r="J100" s="276"/>
      <c r="K100" s="276"/>
      <c r="L100" s="276"/>
      <c r="M100" s="276"/>
      <c r="N100" s="277">
        <f t="shared" si="9"/>
        <v>0</v>
      </c>
      <c r="O100" s="277">
        <f t="shared" si="11"/>
        <v>0</v>
      </c>
    </row>
    <row r="101" spans="1:15" x14ac:dyDescent="0.15">
      <c r="A101" s="275">
        <v>95</v>
      </c>
      <c r="B101" s="276"/>
      <c r="C101" s="276"/>
      <c r="D101" s="276"/>
      <c r="E101" s="276"/>
      <c r="F101" s="276"/>
      <c r="G101" s="276"/>
      <c r="H101" s="277">
        <f t="shared" si="10"/>
        <v>0</v>
      </c>
      <c r="I101" s="276"/>
      <c r="J101" s="276"/>
      <c r="K101" s="276"/>
      <c r="L101" s="276"/>
      <c r="M101" s="276"/>
      <c r="N101" s="277">
        <f t="shared" si="9"/>
        <v>0</v>
      </c>
      <c r="O101" s="277">
        <f t="shared" si="11"/>
        <v>0</v>
      </c>
    </row>
    <row r="102" spans="1:15" x14ac:dyDescent="0.15">
      <c r="A102" s="275">
        <v>96</v>
      </c>
      <c r="B102" s="276"/>
      <c r="C102" s="276"/>
      <c r="D102" s="276"/>
      <c r="E102" s="276"/>
      <c r="F102" s="276"/>
      <c r="G102" s="276"/>
      <c r="H102" s="277">
        <f t="shared" si="10"/>
        <v>0</v>
      </c>
      <c r="I102" s="276"/>
      <c r="J102" s="276"/>
      <c r="K102" s="276"/>
      <c r="L102" s="276"/>
      <c r="M102" s="276"/>
      <c r="N102" s="277">
        <f t="shared" si="9"/>
        <v>0</v>
      </c>
      <c r="O102" s="277">
        <f t="shared" si="11"/>
        <v>0</v>
      </c>
    </row>
    <row r="103" spans="1:15" x14ac:dyDescent="0.15">
      <c r="A103" s="275">
        <v>97</v>
      </c>
      <c r="B103" s="276"/>
      <c r="C103" s="276"/>
      <c r="D103" s="276"/>
      <c r="E103" s="276"/>
      <c r="F103" s="276"/>
      <c r="G103" s="276"/>
      <c r="H103" s="277">
        <f t="shared" si="10"/>
        <v>0</v>
      </c>
      <c r="I103" s="276"/>
      <c r="J103" s="276"/>
      <c r="K103" s="276"/>
      <c r="L103" s="276"/>
      <c r="M103" s="276"/>
      <c r="N103" s="277">
        <f t="shared" ref="N103:N126" si="12">+I103*$C$6+J103*$D$6+K103*$E$6+L103*$F$6+M103*$G$6</f>
        <v>0</v>
      </c>
      <c r="O103" s="277">
        <f t="shared" si="11"/>
        <v>0</v>
      </c>
    </row>
    <row r="104" spans="1:15" x14ac:dyDescent="0.15">
      <c r="A104" s="275">
        <v>98</v>
      </c>
      <c r="B104" s="276"/>
      <c r="C104" s="276"/>
      <c r="D104" s="276"/>
      <c r="E104" s="276"/>
      <c r="F104" s="276"/>
      <c r="G104" s="276"/>
      <c r="H104" s="277">
        <f t="shared" si="10"/>
        <v>0</v>
      </c>
      <c r="I104" s="276"/>
      <c r="J104" s="276"/>
      <c r="K104" s="276"/>
      <c r="L104" s="276"/>
      <c r="M104" s="276"/>
      <c r="N104" s="277">
        <f t="shared" si="12"/>
        <v>0</v>
      </c>
      <c r="O104" s="277">
        <f t="shared" si="11"/>
        <v>0</v>
      </c>
    </row>
    <row r="105" spans="1:15" x14ac:dyDescent="0.15">
      <c r="A105" s="275">
        <v>99</v>
      </c>
      <c r="B105" s="276"/>
      <c r="C105" s="276"/>
      <c r="D105" s="276"/>
      <c r="E105" s="276"/>
      <c r="F105" s="276"/>
      <c r="G105" s="276"/>
      <c r="H105" s="277">
        <f t="shared" si="10"/>
        <v>0</v>
      </c>
      <c r="I105" s="276"/>
      <c r="J105" s="276"/>
      <c r="K105" s="276"/>
      <c r="L105" s="276"/>
      <c r="M105" s="276"/>
      <c r="N105" s="277">
        <f t="shared" si="12"/>
        <v>0</v>
      </c>
      <c r="O105" s="277">
        <f t="shared" si="11"/>
        <v>0</v>
      </c>
    </row>
    <row r="106" spans="1:15" x14ac:dyDescent="0.15">
      <c r="A106" s="275">
        <v>100</v>
      </c>
      <c r="B106" s="276"/>
      <c r="C106" s="276"/>
      <c r="D106" s="276"/>
      <c r="E106" s="276"/>
      <c r="F106" s="276"/>
      <c r="G106" s="276"/>
      <c r="H106" s="277">
        <f t="shared" si="10"/>
        <v>0</v>
      </c>
      <c r="I106" s="276"/>
      <c r="J106" s="276"/>
      <c r="K106" s="276"/>
      <c r="L106" s="276"/>
      <c r="M106" s="276"/>
      <c r="N106" s="277">
        <f t="shared" si="12"/>
        <v>0</v>
      </c>
      <c r="O106" s="277">
        <f t="shared" si="11"/>
        <v>0</v>
      </c>
    </row>
    <row r="107" spans="1:15" x14ac:dyDescent="0.15">
      <c r="A107" s="275">
        <v>101</v>
      </c>
      <c r="B107" s="276"/>
      <c r="C107" s="276"/>
      <c r="D107" s="276"/>
      <c r="E107" s="276"/>
      <c r="F107" s="276"/>
      <c r="G107" s="276"/>
      <c r="H107" s="277">
        <f t="shared" ref="H107:H126" si="13">+C107*$C$6+D107*$D$6+E107*$E$6+F107*$F$6+G107*$G$6</f>
        <v>0</v>
      </c>
      <c r="I107" s="276"/>
      <c r="J107" s="276"/>
      <c r="K107" s="276"/>
      <c r="L107" s="276"/>
      <c r="M107" s="276"/>
      <c r="N107" s="277">
        <f t="shared" si="12"/>
        <v>0</v>
      </c>
      <c r="O107" s="277">
        <f t="shared" si="11"/>
        <v>0</v>
      </c>
    </row>
    <row r="108" spans="1:15" x14ac:dyDescent="0.15">
      <c r="A108" s="275">
        <v>102</v>
      </c>
      <c r="B108" s="276"/>
      <c r="C108" s="276"/>
      <c r="D108" s="276"/>
      <c r="E108" s="276"/>
      <c r="F108" s="276"/>
      <c r="G108" s="276"/>
      <c r="H108" s="277">
        <f t="shared" si="13"/>
        <v>0</v>
      </c>
      <c r="I108" s="276"/>
      <c r="J108" s="276"/>
      <c r="K108" s="276"/>
      <c r="L108" s="276"/>
      <c r="M108" s="276"/>
      <c r="N108" s="277">
        <f t="shared" si="12"/>
        <v>0</v>
      </c>
      <c r="O108" s="277">
        <f t="shared" si="11"/>
        <v>0</v>
      </c>
    </row>
    <row r="109" spans="1:15" x14ac:dyDescent="0.15">
      <c r="A109" s="275">
        <v>103</v>
      </c>
      <c r="B109" s="276"/>
      <c r="C109" s="276"/>
      <c r="D109" s="276"/>
      <c r="E109" s="276"/>
      <c r="F109" s="276"/>
      <c r="G109" s="276"/>
      <c r="H109" s="277">
        <f t="shared" si="13"/>
        <v>0</v>
      </c>
      <c r="I109" s="276"/>
      <c r="J109" s="276"/>
      <c r="K109" s="276"/>
      <c r="L109" s="276"/>
      <c r="M109" s="276"/>
      <c r="N109" s="277">
        <f t="shared" si="12"/>
        <v>0</v>
      </c>
      <c r="O109" s="277">
        <f t="shared" si="11"/>
        <v>0</v>
      </c>
    </row>
    <row r="110" spans="1:15" x14ac:dyDescent="0.15">
      <c r="A110" s="275">
        <v>104</v>
      </c>
      <c r="B110" s="276"/>
      <c r="C110" s="276"/>
      <c r="D110" s="276"/>
      <c r="E110" s="276"/>
      <c r="F110" s="276"/>
      <c r="G110" s="276"/>
      <c r="H110" s="277">
        <f t="shared" si="13"/>
        <v>0</v>
      </c>
      <c r="I110" s="276"/>
      <c r="J110" s="276"/>
      <c r="K110" s="276"/>
      <c r="L110" s="276"/>
      <c r="M110" s="276"/>
      <c r="N110" s="277">
        <f t="shared" si="12"/>
        <v>0</v>
      </c>
      <c r="O110" s="277">
        <f t="shared" si="11"/>
        <v>0</v>
      </c>
    </row>
    <row r="111" spans="1:15" x14ac:dyDescent="0.15">
      <c r="A111" s="275">
        <v>105</v>
      </c>
      <c r="B111" s="276"/>
      <c r="C111" s="276"/>
      <c r="D111" s="276"/>
      <c r="E111" s="276"/>
      <c r="F111" s="276"/>
      <c r="G111" s="276"/>
      <c r="H111" s="277">
        <f t="shared" si="13"/>
        <v>0</v>
      </c>
      <c r="I111" s="276"/>
      <c r="J111" s="276"/>
      <c r="K111" s="276"/>
      <c r="L111" s="276"/>
      <c r="M111" s="276"/>
      <c r="N111" s="277">
        <f t="shared" si="12"/>
        <v>0</v>
      </c>
      <c r="O111" s="277">
        <f t="shared" si="11"/>
        <v>0</v>
      </c>
    </row>
    <row r="112" spans="1:15" x14ac:dyDescent="0.15">
      <c r="A112" s="275">
        <v>106</v>
      </c>
      <c r="B112" s="276"/>
      <c r="C112" s="276"/>
      <c r="D112" s="276"/>
      <c r="E112" s="276"/>
      <c r="F112" s="276"/>
      <c r="G112" s="276"/>
      <c r="H112" s="277">
        <f t="shared" si="13"/>
        <v>0</v>
      </c>
      <c r="I112" s="276"/>
      <c r="J112" s="276"/>
      <c r="K112" s="276"/>
      <c r="L112" s="276"/>
      <c r="M112" s="276"/>
      <c r="N112" s="277">
        <f t="shared" si="12"/>
        <v>0</v>
      </c>
      <c r="O112" s="277">
        <f t="shared" si="11"/>
        <v>0</v>
      </c>
    </row>
    <row r="113" spans="1:15" x14ac:dyDescent="0.15">
      <c r="A113" s="275">
        <v>107</v>
      </c>
      <c r="B113" s="276"/>
      <c r="C113" s="276"/>
      <c r="D113" s="276"/>
      <c r="E113" s="276"/>
      <c r="F113" s="276"/>
      <c r="G113" s="276"/>
      <c r="H113" s="277">
        <f t="shared" si="13"/>
        <v>0</v>
      </c>
      <c r="I113" s="276"/>
      <c r="J113" s="276"/>
      <c r="K113" s="276"/>
      <c r="L113" s="276"/>
      <c r="M113" s="276"/>
      <c r="N113" s="277">
        <f t="shared" si="12"/>
        <v>0</v>
      </c>
      <c r="O113" s="277">
        <f t="shared" si="11"/>
        <v>0</v>
      </c>
    </row>
    <row r="114" spans="1:15" x14ac:dyDescent="0.15">
      <c r="A114" s="275">
        <v>108</v>
      </c>
      <c r="B114" s="276"/>
      <c r="C114" s="276"/>
      <c r="D114" s="276"/>
      <c r="E114" s="276"/>
      <c r="F114" s="276"/>
      <c r="G114" s="276"/>
      <c r="H114" s="277">
        <f t="shared" si="13"/>
        <v>0</v>
      </c>
      <c r="I114" s="276"/>
      <c r="J114" s="276"/>
      <c r="K114" s="276"/>
      <c r="L114" s="276"/>
      <c r="M114" s="276"/>
      <c r="N114" s="277">
        <f t="shared" si="12"/>
        <v>0</v>
      </c>
      <c r="O114" s="277">
        <f t="shared" si="11"/>
        <v>0</v>
      </c>
    </row>
    <row r="115" spans="1:15" x14ac:dyDescent="0.15">
      <c r="A115" s="275">
        <v>109</v>
      </c>
      <c r="B115" s="276"/>
      <c r="C115" s="276"/>
      <c r="D115" s="276"/>
      <c r="E115" s="276"/>
      <c r="F115" s="276"/>
      <c r="G115" s="276"/>
      <c r="H115" s="277">
        <f t="shared" si="13"/>
        <v>0</v>
      </c>
      <c r="I115" s="276"/>
      <c r="J115" s="276"/>
      <c r="K115" s="276"/>
      <c r="L115" s="276"/>
      <c r="M115" s="276"/>
      <c r="N115" s="277">
        <f t="shared" si="12"/>
        <v>0</v>
      </c>
      <c r="O115" s="277">
        <f t="shared" si="11"/>
        <v>0</v>
      </c>
    </row>
    <row r="116" spans="1:15" x14ac:dyDescent="0.15">
      <c r="A116" s="275">
        <v>110</v>
      </c>
      <c r="B116" s="276"/>
      <c r="C116" s="276"/>
      <c r="D116" s="276"/>
      <c r="E116" s="276"/>
      <c r="F116" s="276"/>
      <c r="G116" s="276"/>
      <c r="H116" s="277">
        <f t="shared" si="13"/>
        <v>0</v>
      </c>
      <c r="I116" s="276"/>
      <c r="J116" s="276"/>
      <c r="K116" s="276"/>
      <c r="L116" s="276"/>
      <c r="M116" s="276"/>
      <c r="N116" s="277">
        <f t="shared" si="12"/>
        <v>0</v>
      </c>
      <c r="O116" s="277">
        <f t="shared" si="11"/>
        <v>0</v>
      </c>
    </row>
    <row r="117" spans="1:15" x14ac:dyDescent="0.15">
      <c r="A117" s="275">
        <v>111</v>
      </c>
      <c r="B117" s="276"/>
      <c r="C117" s="276"/>
      <c r="D117" s="276"/>
      <c r="E117" s="276"/>
      <c r="F117" s="276"/>
      <c r="G117" s="276"/>
      <c r="H117" s="277">
        <f t="shared" si="13"/>
        <v>0</v>
      </c>
      <c r="I117" s="276"/>
      <c r="J117" s="276"/>
      <c r="K117" s="276"/>
      <c r="L117" s="276"/>
      <c r="M117" s="276"/>
      <c r="N117" s="277">
        <f t="shared" si="12"/>
        <v>0</v>
      </c>
      <c r="O117" s="277">
        <f t="shared" si="11"/>
        <v>0</v>
      </c>
    </row>
    <row r="118" spans="1:15" x14ac:dyDescent="0.15">
      <c r="A118" s="275">
        <v>112</v>
      </c>
      <c r="B118" s="276"/>
      <c r="C118" s="276"/>
      <c r="D118" s="276"/>
      <c r="E118" s="276"/>
      <c r="F118" s="276"/>
      <c r="G118" s="276"/>
      <c r="H118" s="277">
        <f t="shared" si="13"/>
        <v>0</v>
      </c>
      <c r="I118" s="276"/>
      <c r="J118" s="276"/>
      <c r="K118" s="276"/>
      <c r="L118" s="276"/>
      <c r="M118" s="276"/>
      <c r="N118" s="277">
        <f t="shared" si="12"/>
        <v>0</v>
      </c>
      <c r="O118" s="277">
        <f t="shared" si="11"/>
        <v>0</v>
      </c>
    </row>
    <row r="119" spans="1:15" x14ac:dyDescent="0.15">
      <c r="A119" s="275">
        <v>113</v>
      </c>
      <c r="B119" s="276"/>
      <c r="C119" s="276"/>
      <c r="D119" s="276"/>
      <c r="E119" s="276"/>
      <c r="F119" s="276"/>
      <c r="G119" s="276"/>
      <c r="H119" s="277">
        <f t="shared" si="13"/>
        <v>0</v>
      </c>
      <c r="I119" s="276"/>
      <c r="J119" s="276"/>
      <c r="K119" s="276"/>
      <c r="L119" s="276"/>
      <c r="M119" s="276"/>
      <c r="N119" s="277">
        <f t="shared" si="12"/>
        <v>0</v>
      </c>
      <c r="O119" s="277">
        <f t="shared" ref="O119:O126" si="14">+H119+N119</f>
        <v>0</v>
      </c>
    </row>
    <row r="120" spans="1:15" x14ac:dyDescent="0.15">
      <c r="A120" s="275">
        <v>114</v>
      </c>
      <c r="B120" s="276"/>
      <c r="C120" s="276"/>
      <c r="D120" s="276"/>
      <c r="E120" s="276"/>
      <c r="F120" s="276"/>
      <c r="G120" s="276"/>
      <c r="H120" s="277">
        <f t="shared" si="13"/>
        <v>0</v>
      </c>
      <c r="I120" s="276"/>
      <c r="J120" s="276"/>
      <c r="K120" s="276"/>
      <c r="L120" s="276"/>
      <c r="M120" s="276"/>
      <c r="N120" s="277">
        <f t="shared" si="12"/>
        <v>0</v>
      </c>
      <c r="O120" s="277">
        <f t="shared" si="14"/>
        <v>0</v>
      </c>
    </row>
    <row r="121" spans="1:15" x14ac:dyDescent="0.15">
      <c r="A121" s="275">
        <v>115</v>
      </c>
      <c r="B121" s="276"/>
      <c r="C121" s="276"/>
      <c r="D121" s="276"/>
      <c r="E121" s="276"/>
      <c r="F121" s="276"/>
      <c r="G121" s="276"/>
      <c r="H121" s="277">
        <f t="shared" si="13"/>
        <v>0</v>
      </c>
      <c r="I121" s="276"/>
      <c r="J121" s="276"/>
      <c r="K121" s="276"/>
      <c r="L121" s="276"/>
      <c r="M121" s="276"/>
      <c r="N121" s="277">
        <f t="shared" si="12"/>
        <v>0</v>
      </c>
      <c r="O121" s="277">
        <f t="shared" si="14"/>
        <v>0</v>
      </c>
    </row>
    <row r="122" spans="1:15" x14ac:dyDescent="0.15">
      <c r="A122" s="275">
        <v>116</v>
      </c>
      <c r="B122" s="276"/>
      <c r="C122" s="276"/>
      <c r="D122" s="276"/>
      <c r="E122" s="276"/>
      <c r="F122" s="276"/>
      <c r="G122" s="276"/>
      <c r="H122" s="277">
        <f t="shared" si="13"/>
        <v>0</v>
      </c>
      <c r="I122" s="276"/>
      <c r="J122" s="276"/>
      <c r="K122" s="276"/>
      <c r="L122" s="276"/>
      <c r="M122" s="276"/>
      <c r="N122" s="277">
        <f t="shared" si="12"/>
        <v>0</v>
      </c>
      <c r="O122" s="277">
        <f t="shared" si="14"/>
        <v>0</v>
      </c>
    </row>
    <row r="123" spans="1:15" x14ac:dyDescent="0.15">
      <c r="A123" s="275">
        <v>117</v>
      </c>
      <c r="B123" s="276"/>
      <c r="C123" s="276"/>
      <c r="D123" s="276"/>
      <c r="E123" s="276"/>
      <c r="F123" s="276"/>
      <c r="G123" s="276"/>
      <c r="H123" s="277">
        <f t="shared" si="13"/>
        <v>0</v>
      </c>
      <c r="I123" s="276"/>
      <c r="J123" s="276"/>
      <c r="K123" s="276"/>
      <c r="L123" s="276"/>
      <c r="M123" s="276"/>
      <c r="N123" s="277">
        <f t="shared" si="12"/>
        <v>0</v>
      </c>
      <c r="O123" s="277">
        <f t="shared" si="14"/>
        <v>0</v>
      </c>
    </row>
    <row r="124" spans="1:15" x14ac:dyDescent="0.15">
      <c r="A124" s="275">
        <v>118</v>
      </c>
      <c r="B124" s="276"/>
      <c r="C124" s="276"/>
      <c r="D124" s="276"/>
      <c r="E124" s="276"/>
      <c r="F124" s="276"/>
      <c r="G124" s="276"/>
      <c r="H124" s="277">
        <f t="shared" si="13"/>
        <v>0</v>
      </c>
      <c r="I124" s="276"/>
      <c r="J124" s="276"/>
      <c r="K124" s="276"/>
      <c r="L124" s="276"/>
      <c r="M124" s="276"/>
      <c r="N124" s="277">
        <f t="shared" si="12"/>
        <v>0</v>
      </c>
      <c r="O124" s="277">
        <f t="shared" si="14"/>
        <v>0</v>
      </c>
    </row>
    <row r="125" spans="1:15" x14ac:dyDescent="0.15">
      <c r="A125" s="275">
        <v>119</v>
      </c>
      <c r="B125" s="276"/>
      <c r="C125" s="276"/>
      <c r="D125" s="276"/>
      <c r="E125" s="276"/>
      <c r="F125" s="276"/>
      <c r="G125" s="276"/>
      <c r="H125" s="277">
        <f t="shared" si="13"/>
        <v>0</v>
      </c>
      <c r="I125" s="276"/>
      <c r="J125" s="276"/>
      <c r="K125" s="276"/>
      <c r="L125" s="276"/>
      <c r="M125" s="276"/>
      <c r="N125" s="277">
        <f t="shared" si="12"/>
        <v>0</v>
      </c>
      <c r="O125" s="277">
        <f t="shared" si="14"/>
        <v>0</v>
      </c>
    </row>
    <row r="126" spans="1:15" x14ac:dyDescent="0.15">
      <c r="A126" s="275">
        <v>120</v>
      </c>
      <c r="B126" s="276"/>
      <c r="C126" s="276"/>
      <c r="D126" s="276"/>
      <c r="E126" s="276"/>
      <c r="F126" s="276"/>
      <c r="G126" s="276"/>
      <c r="H126" s="277">
        <f t="shared" si="13"/>
        <v>0</v>
      </c>
      <c r="I126" s="276"/>
      <c r="J126" s="276"/>
      <c r="K126" s="276"/>
      <c r="L126" s="276"/>
      <c r="M126" s="276"/>
      <c r="N126" s="277">
        <f t="shared" si="12"/>
        <v>0</v>
      </c>
      <c r="O126" s="277">
        <f t="shared" si="14"/>
        <v>0</v>
      </c>
    </row>
    <row r="127" spans="1:15" x14ac:dyDescent="0.15">
      <c r="A127" s="275"/>
      <c r="B127" s="278" t="s">
        <v>73</v>
      </c>
      <c r="C127" s="275">
        <f t="shared" ref="C127:M127" si="15">SUM(C7:C126)</f>
        <v>0</v>
      </c>
      <c r="D127" s="275">
        <f t="shared" si="15"/>
        <v>0</v>
      </c>
      <c r="E127" s="275">
        <f t="shared" si="15"/>
        <v>0</v>
      </c>
      <c r="F127" s="275">
        <f t="shared" si="15"/>
        <v>0</v>
      </c>
      <c r="G127" s="275">
        <f t="shared" si="15"/>
        <v>0</v>
      </c>
      <c r="H127" s="277">
        <f>SUM(H7:H126)</f>
        <v>0</v>
      </c>
      <c r="I127" s="275">
        <f t="shared" si="15"/>
        <v>0</v>
      </c>
      <c r="J127" s="275">
        <f t="shared" si="15"/>
        <v>0</v>
      </c>
      <c r="K127" s="275">
        <f t="shared" si="15"/>
        <v>0</v>
      </c>
      <c r="L127" s="275">
        <f t="shared" si="15"/>
        <v>0</v>
      </c>
      <c r="M127" s="275">
        <f t="shared" si="15"/>
        <v>0</v>
      </c>
      <c r="N127" s="277">
        <f>SUM(N7:N126)</f>
        <v>0</v>
      </c>
      <c r="O127" s="277">
        <f>SUM(O7:O126)</f>
        <v>0</v>
      </c>
    </row>
  </sheetData>
  <mergeCells count="10">
    <mergeCell ref="B1:N1"/>
    <mergeCell ref="E2:F2"/>
    <mergeCell ref="G2:H2"/>
    <mergeCell ref="A4:A6"/>
    <mergeCell ref="B4:B6"/>
    <mergeCell ref="C4:H4"/>
    <mergeCell ref="I4:N4"/>
    <mergeCell ref="O4:O6"/>
    <mergeCell ref="H5:H6"/>
    <mergeCell ref="N5:N6"/>
  </mergeCells>
  <phoneticPr fontId="5"/>
  <conditionalFormatting sqref="I9 C127">
    <cfRule type="duplicateValues" dxfId="13" priority="1"/>
  </conditionalFormatting>
  <pageMargins left="0.70866141732283472" right="0.70866141732283472" top="0.74803149606299213" bottom="0.74803149606299213" header="0.31496062992125984" footer="0.31496062992125984"/>
  <pageSetup paperSize="9" scale="61" orientation="portrait" r:id="rId1"/>
  <headerFooter>
    <oddHeader>&amp;R&amp;P／&amp;N</oddHead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80"/>
  </sheetPr>
  <dimension ref="A1:K23"/>
  <sheetViews>
    <sheetView zoomScaleNormal="100" workbookViewId="0">
      <selection activeCell="J1" sqref="J1"/>
    </sheetView>
  </sheetViews>
  <sheetFormatPr defaultColWidth="9" defaultRowHeight="13.5" x14ac:dyDescent="0.15"/>
  <cols>
    <col min="1" max="1" width="3" style="229" customWidth="1"/>
    <col min="2" max="2" width="15" style="229" customWidth="1"/>
    <col min="3" max="5" width="15.5" style="229" customWidth="1"/>
    <col min="6" max="6" width="25.375" style="229" customWidth="1"/>
    <col min="7" max="7" width="20.125" style="229" customWidth="1"/>
    <col min="8" max="8" width="18.375" style="229" customWidth="1"/>
    <col min="9" max="9" width="17.75" style="229" customWidth="1"/>
    <col min="10" max="10" width="11" style="229" customWidth="1"/>
    <col min="11" max="16384" width="9" style="229"/>
  </cols>
  <sheetData>
    <row r="1" spans="1:11" ht="21" customHeight="1" x14ac:dyDescent="0.15">
      <c r="H1" s="230"/>
      <c r="I1" s="231" t="s">
        <v>222</v>
      </c>
    </row>
    <row r="2" spans="1:11" ht="28.5" customHeight="1" x14ac:dyDescent="0.15">
      <c r="A2" s="458" t="s">
        <v>425</v>
      </c>
      <c r="B2" s="458"/>
      <c r="C2" s="458"/>
      <c r="D2" s="458"/>
      <c r="E2" s="458"/>
      <c r="F2" s="458"/>
      <c r="G2" s="458"/>
      <c r="H2" s="458"/>
      <c r="I2" s="458"/>
    </row>
    <row r="3" spans="1:11" ht="11.1" customHeight="1" x14ac:dyDescent="0.15">
      <c r="A3" s="457"/>
      <c r="B3" s="457"/>
      <c r="C3" s="457"/>
      <c r="D3" s="457"/>
      <c r="E3" s="457"/>
      <c r="F3" s="457"/>
      <c r="G3" s="457"/>
      <c r="H3" s="232"/>
    </row>
    <row r="4" spans="1:11" ht="37.5" customHeight="1" thickBot="1" x14ac:dyDescent="0.3">
      <c r="A4" s="459" t="s">
        <v>223</v>
      </c>
      <c r="B4" s="459"/>
      <c r="C4" s="459"/>
      <c r="D4" s="459"/>
      <c r="E4" s="459"/>
      <c r="F4" s="459"/>
      <c r="G4" s="459"/>
      <c r="H4" s="459"/>
      <c r="I4" s="459"/>
    </row>
    <row r="5" spans="1:11" ht="33.75" customHeight="1" thickBot="1" x14ac:dyDescent="0.3">
      <c r="B5" s="234" t="s">
        <v>224</v>
      </c>
      <c r="C5" s="235"/>
      <c r="D5" s="236"/>
      <c r="E5" s="233"/>
      <c r="F5" s="233"/>
    </row>
    <row r="6" spans="1:11" ht="17.45" customHeight="1" thickBot="1" x14ac:dyDescent="0.2">
      <c r="F6" s="237"/>
    </row>
    <row r="7" spans="1:11" s="238" customFormat="1" ht="59.45" customHeight="1" thickBot="1" x14ac:dyDescent="0.2">
      <c r="B7" s="239" t="s">
        <v>225</v>
      </c>
      <c r="C7" s="240" t="s">
        <v>226</v>
      </c>
      <c r="D7" s="240" t="s">
        <v>227</v>
      </c>
      <c r="E7" s="240" t="s">
        <v>228</v>
      </c>
      <c r="F7" s="240" t="s">
        <v>229</v>
      </c>
      <c r="G7" s="241" t="s">
        <v>230</v>
      </c>
      <c r="H7" s="241" t="s">
        <v>231</v>
      </c>
      <c r="I7" s="241" t="s">
        <v>232</v>
      </c>
    </row>
    <row r="8" spans="1:11" s="242" customFormat="1" ht="59.45" customHeight="1" thickTop="1" x14ac:dyDescent="0.15">
      <c r="B8" s="243" t="s">
        <v>233</v>
      </c>
      <c r="C8" s="244">
        <f>【様式3】参加種目数一覧!C127</f>
        <v>0</v>
      </c>
      <c r="D8" s="244">
        <f>【様式3】参加種目数一覧!I127</f>
        <v>0</v>
      </c>
      <c r="E8" s="245">
        <f>C8+D8</f>
        <v>0</v>
      </c>
      <c r="F8" s="246" t="s">
        <v>426</v>
      </c>
      <c r="G8" s="247">
        <f>C8*2000</f>
        <v>0</v>
      </c>
      <c r="H8" s="247">
        <f>D8*2000</f>
        <v>0</v>
      </c>
      <c r="I8" s="248">
        <f t="shared" ref="I8:I13" si="0">SUM(G8:H8)</f>
        <v>0</v>
      </c>
      <c r="J8" s="249">
        <f>【様式3】参加種目数一覧!C127*2000</f>
        <v>0</v>
      </c>
      <c r="K8" s="249">
        <f>【様式3】参加種目数一覧!I127*2000</f>
        <v>0</v>
      </c>
    </row>
    <row r="9" spans="1:11" s="242" customFormat="1" ht="59.45" customHeight="1" x14ac:dyDescent="0.15">
      <c r="B9" s="250" t="s">
        <v>234</v>
      </c>
      <c r="C9" s="251">
        <f>【様式3】参加種目数一覧!D127</f>
        <v>0</v>
      </c>
      <c r="D9" s="251">
        <f>【様式3】参加種目数一覧!J127</f>
        <v>0</v>
      </c>
      <c r="E9" s="252">
        <f>C9+D9</f>
        <v>0</v>
      </c>
      <c r="F9" s="253" t="s">
        <v>427</v>
      </c>
      <c r="G9" s="254">
        <f>C9*1500</f>
        <v>0</v>
      </c>
      <c r="H9" s="254">
        <f>D9*1500</f>
        <v>0</v>
      </c>
      <c r="I9" s="255">
        <f t="shared" si="0"/>
        <v>0</v>
      </c>
      <c r="J9" s="249">
        <f>【様式3】参加種目数一覧!D127*1500</f>
        <v>0</v>
      </c>
      <c r="K9" s="249">
        <f>【様式3】参加種目数一覧!J127*1500</f>
        <v>0</v>
      </c>
    </row>
    <row r="10" spans="1:11" s="242" customFormat="1" ht="59.45" customHeight="1" x14ac:dyDescent="0.15">
      <c r="B10" s="250" t="s">
        <v>235</v>
      </c>
      <c r="C10" s="251">
        <f>【様式3】参加種目数一覧!E127</f>
        <v>0</v>
      </c>
      <c r="D10" s="251">
        <f>【様式3】参加種目数一覧!K127</f>
        <v>0</v>
      </c>
      <c r="E10" s="252">
        <f>C10+D10</f>
        <v>0</v>
      </c>
      <c r="F10" s="253" t="s">
        <v>428</v>
      </c>
      <c r="G10" s="254">
        <f>C10*1000</f>
        <v>0</v>
      </c>
      <c r="H10" s="254">
        <f>D10*1000</f>
        <v>0</v>
      </c>
      <c r="I10" s="255">
        <f t="shared" si="0"/>
        <v>0</v>
      </c>
      <c r="J10" s="249">
        <f>【様式3】参加種目数一覧!E127*1000</f>
        <v>0</v>
      </c>
      <c r="K10" s="249">
        <f>【様式3】参加種目数一覧!K127*1000</f>
        <v>0</v>
      </c>
    </row>
    <row r="11" spans="1:11" s="242" customFormat="1" ht="59.45" customHeight="1" x14ac:dyDescent="0.15">
      <c r="B11" s="250" t="s">
        <v>240</v>
      </c>
      <c r="C11" s="251">
        <f>【様式3】参加種目数一覧!F127</f>
        <v>0</v>
      </c>
      <c r="D11" s="251">
        <f>【様式3】参加種目数一覧!L127</f>
        <v>0</v>
      </c>
      <c r="E11" s="252">
        <f>C11+D11</f>
        <v>0</v>
      </c>
      <c r="F11" s="253" t="s">
        <v>429</v>
      </c>
      <c r="G11" s="254">
        <f>C11*3000</f>
        <v>0</v>
      </c>
      <c r="H11" s="254">
        <f>D11*3000</f>
        <v>0</v>
      </c>
      <c r="I11" s="255">
        <f t="shared" si="0"/>
        <v>0</v>
      </c>
      <c r="J11" s="249">
        <f>【様式3】参加種目数一覧!F127*3000</f>
        <v>0</v>
      </c>
      <c r="K11" s="249">
        <f>【様式3】参加種目数一覧!L127*3000</f>
        <v>0</v>
      </c>
    </row>
    <row r="12" spans="1:11" s="242" customFormat="1" ht="59.45" customHeight="1" thickBot="1" x14ac:dyDescent="0.2">
      <c r="B12" s="256" t="s">
        <v>236</v>
      </c>
      <c r="C12" s="257">
        <f>【様式3】参加種目数一覧!G127</f>
        <v>0</v>
      </c>
      <c r="D12" s="257">
        <f>【様式3】参加種目数一覧!M127</f>
        <v>0</v>
      </c>
      <c r="E12" s="258">
        <f>C12+D12</f>
        <v>0</v>
      </c>
      <c r="F12" s="259" t="s">
        <v>429</v>
      </c>
      <c r="G12" s="260">
        <f>C12*3000</f>
        <v>0</v>
      </c>
      <c r="H12" s="260">
        <f>D12*3000</f>
        <v>0</v>
      </c>
      <c r="I12" s="261">
        <f t="shared" si="0"/>
        <v>0</v>
      </c>
      <c r="J12" s="249">
        <f>【様式3】参加種目数一覧!G127*3000</f>
        <v>0</v>
      </c>
      <c r="K12" s="249">
        <f>【様式3】参加種目数一覧!M127*3000</f>
        <v>0</v>
      </c>
    </row>
    <row r="13" spans="1:11" s="242" customFormat="1" ht="59.45" customHeight="1" thickBot="1" x14ac:dyDescent="0.2">
      <c r="B13" s="262"/>
      <c r="C13" s="263"/>
      <c r="D13" s="263"/>
      <c r="E13" s="263"/>
      <c r="F13" s="264" t="s">
        <v>228</v>
      </c>
      <c r="G13" s="265">
        <f>SUM(G8:G12)</f>
        <v>0</v>
      </c>
      <c r="H13" s="265">
        <f>SUM(H8:H12)</f>
        <v>0</v>
      </c>
      <c r="I13" s="265">
        <f t="shared" si="0"/>
        <v>0</v>
      </c>
      <c r="J13" s="249">
        <f>【様式3】参加種目数一覧!H127</f>
        <v>0</v>
      </c>
      <c r="K13" s="249">
        <f>【様式3】参加種目数一覧!N127</f>
        <v>0</v>
      </c>
    </row>
    <row r="14" spans="1:11" s="242" customFormat="1" ht="36.6" customHeight="1" x14ac:dyDescent="0.15">
      <c r="B14" s="262"/>
      <c r="C14" s="263"/>
      <c r="D14" s="263"/>
      <c r="E14" s="266" t="s">
        <v>237</v>
      </c>
      <c r="F14" s="267"/>
      <c r="G14" s="268"/>
      <c r="H14" s="269"/>
      <c r="I14" s="269"/>
      <c r="J14" s="269"/>
    </row>
    <row r="15" spans="1:11" ht="15" customHeight="1" x14ac:dyDescent="0.15">
      <c r="A15" s="324"/>
      <c r="B15" s="328" t="s">
        <v>238</v>
      </c>
      <c r="C15" s="329"/>
      <c r="D15" s="330"/>
      <c r="E15" s="330"/>
      <c r="F15" s="330"/>
      <c r="G15" s="330"/>
      <c r="H15" s="331"/>
    </row>
    <row r="16" spans="1:11" ht="15" customHeight="1" x14ac:dyDescent="0.15">
      <c r="A16" s="324"/>
      <c r="B16" s="332" t="s">
        <v>532</v>
      </c>
      <c r="C16" s="333"/>
      <c r="D16" s="333"/>
      <c r="E16" s="333"/>
      <c r="F16" s="333"/>
      <c r="G16" s="333"/>
      <c r="H16" s="329"/>
      <c r="I16" s="25"/>
      <c r="J16" s="25"/>
    </row>
    <row r="17" spans="1:10" ht="15" customHeight="1" x14ac:dyDescent="0.15">
      <c r="A17" s="324"/>
      <c r="B17" s="332" t="s">
        <v>430</v>
      </c>
      <c r="C17" s="333"/>
      <c r="D17" s="333"/>
      <c r="E17" s="333"/>
      <c r="F17" s="333"/>
      <c r="G17" s="333"/>
      <c r="H17" s="329"/>
      <c r="I17" s="25"/>
      <c r="J17" s="25"/>
    </row>
    <row r="18" spans="1:10" ht="3" customHeight="1" x14ac:dyDescent="0.15">
      <c r="A18" s="324"/>
      <c r="B18" s="332"/>
      <c r="C18" s="333"/>
      <c r="D18" s="333"/>
      <c r="E18" s="333"/>
      <c r="F18" s="333"/>
      <c r="G18" s="333"/>
      <c r="H18" s="329"/>
      <c r="I18" s="25"/>
      <c r="J18" s="25"/>
    </row>
    <row r="19" spans="1:10" s="25" customFormat="1" ht="15" customHeight="1" x14ac:dyDescent="0.15">
      <c r="A19" s="325"/>
      <c r="B19" s="334" t="s">
        <v>239</v>
      </c>
      <c r="C19" s="329"/>
      <c r="D19" s="331"/>
      <c r="E19" s="329"/>
      <c r="F19" s="329"/>
      <c r="G19" s="329"/>
      <c r="H19" s="329"/>
    </row>
    <row r="20" spans="1:10" s="25" customFormat="1" ht="15" customHeight="1" x14ac:dyDescent="0.15">
      <c r="A20" s="325"/>
      <c r="B20" s="329" t="s">
        <v>496</v>
      </c>
      <c r="C20" s="329"/>
      <c r="D20" s="331"/>
      <c r="E20" s="329"/>
      <c r="F20" s="329"/>
      <c r="G20" s="329"/>
      <c r="H20" s="329"/>
    </row>
    <row r="21" spans="1:10" s="25" customFormat="1" ht="15" customHeight="1" x14ac:dyDescent="0.15">
      <c r="A21" s="325"/>
      <c r="B21" s="329" t="s">
        <v>431</v>
      </c>
      <c r="C21" s="329"/>
      <c r="D21" s="331"/>
      <c r="E21" s="329"/>
      <c r="F21" s="329"/>
      <c r="G21" s="329"/>
      <c r="H21" s="329"/>
    </row>
    <row r="22" spans="1:10" s="25" customFormat="1" ht="15" customHeight="1" x14ac:dyDescent="0.15">
      <c r="A22" s="325"/>
      <c r="B22" s="329"/>
      <c r="C22" s="329"/>
      <c r="D22" s="331"/>
      <c r="E22" s="329"/>
      <c r="F22" s="329"/>
      <c r="G22" s="329"/>
      <c r="H22" s="329"/>
    </row>
    <row r="23" spans="1:10" ht="15" customHeight="1" x14ac:dyDescent="0.15">
      <c r="A23" s="324"/>
      <c r="B23" s="331" t="s">
        <v>533</v>
      </c>
      <c r="C23" s="331"/>
      <c r="D23" s="331"/>
      <c r="E23" s="331"/>
      <c r="F23" s="331"/>
      <c r="G23" s="331"/>
      <c r="H23" s="331"/>
    </row>
  </sheetData>
  <mergeCells count="3">
    <mergeCell ref="A3:G3"/>
    <mergeCell ref="A2:I2"/>
    <mergeCell ref="A4:I4"/>
  </mergeCells>
  <phoneticPr fontId="5"/>
  <conditionalFormatting sqref="G8 J8">
    <cfRule type="duplicateValues" dxfId="12" priority="14"/>
  </conditionalFormatting>
  <conditionalFormatting sqref="G9 J9">
    <cfRule type="duplicateValues" dxfId="11" priority="12"/>
  </conditionalFormatting>
  <conditionalFormatting sqref="G10 J10">
    <cfRule type="duplicateValues" dxfId="10" priority="9"/>
    <cfRule type="duplicateValues" priority="10"/>
  </conditionalFormatting>
  <conditionalFormatting sqref="G11 J11">
    <cfRule type="duplicateValues" dxfId="9" priority="8"/>
  </conditionalFormatting>
  <conditionalFormatting sqref="G12 J12">
    <cfRule type="duplicateValues" dxfId="8" priority="7"/>
  </conditionalFormatting>
  <conditionalFormatting sqref="H8 K8">
    <cfRule type="duplicateValues" dxfId="7" priority="13"/>
  </conditionalFormatting>
  <conditionalFormatting sqref="H9 K9">
    <cfRule type="duplicateValues" dxfId="6" priority="6"/>
    <cfRule type="duplicateValues" priority="11"/>
  </conditionalFormatting>
  <conditionalFormatting sqref="H10 K10">
    <cfRule type="duplicateValues" dxfId="5" priority="5"/>
  </conditionalFormatting>
  <conditionalFormatting sqref="H11 K11">
    <cfRule type="duplicateValues" dxfId="4" priority="4"/>
  </conditionalFormatting>
  <conditionalFormatting sqref="H12 K12">
    <cfRule type="duplicateValues" dxfId="3" priority="3"/>
  </conditionalFormatting>
  <conditionalFormatting sqref="H13 K13">
    <cfRule type="duplicateValues" dxfId="2" priority="1"/>
  </conditionalFormatting>
  <conditionalFormatting sqref="I8">
    <cfRule type="duplicateValues" dxfId="1" priority="15"/>
  </conditionalFormatting>
  <conditionalFormatting sqref="J13 G13">
    <cfRule type="duplicateValues" dxfId="0" priority="2"/>
  </conditionalFormatting>
  <printOptions horizontalCentered="1"/>
  <pageMargins left="0.51181102362204722" right="0.51181102362204722" top="0.47244094488188981" bottom="0.35433070866141736" header="0.19685039370078741" footer="0.19685039370078741"/>
  <pageSetup paperSize="9" scale="75" firstPageNumber="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P280"/>
  <sheetViews>
    <sheetView view="pageBreakPreview" zoomScale="60" zoomScaleNormal="75" workbookViewId="0">
      <selection activeCell="P1" sqref="P1"/>
    </sheetView>
  </sheetViews>
  <sheetFormatPr defaultColWidth="9" defaultRowHeight="13.5" x14ac:dyDescent="0.15"/>
  <cols>
    <col min="1" max="16384" width="9" style="335"/>
  </cols>
  <sheetData>
    <row r="3" spans="16:16" x14ac:dyDescent="0.15">
      <c r="P3"/>
    </row>
    <row r="96" spans="2:2" x14ac:dyDescent="0.15">
      <c r="B96"/>
    </row>
    <row r="185" spans="3:4" x14ac:dyDescent="0.15">
      <c r="D185"/>
    </row>
    <row r="186" spans="3:4" x14ac:dyDescent="0.15">
      <c r="C186"/>
    </row>
    <row r="280" spans="3:3" x14ac:dyDescent="0.15">
      <c r="C280"/>
    </row>
  </sheetData>
  <phoneticPr fontId="44"/>
  <printOptions horizontalCentered="1"/>
  <pageMargins left="0.47244094488188981" right="0.47244094488188981" top="0.55118110236220474" bottom="0.35433070866141736" header="0.31496062992125984" footer="0.31496062992125984"/>
  <pageSetup paperSize="9" scale="7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8863-2EB9-4868-BFDE-E0F3D192DC5E}">
  <dimension ref="A1:BX85"/>
  <sheetViews>
    <sheetView view="pageBreakPreview" zoomScale="50" zoomScaleNormal="50" zoomScaleSheetLayoutView="50" workbookViewId="0">
      <selection activeCell="BJ1" sqref="BJ1"/>
    </sheetView>
  </sheetViews>
  <sheetFormatPr defaultColWidth="8.875" defaultRowHeight="13.5" x14ac:dyDescent="0.15"/>
  <cols>
    <col min="1" max="1" width="6.125" style="119" customWidth="1"/>
    <col min="2" max="3" width="14.875" style="119" customWidth="1"/>
    <col min="4" max="4" width="3.625" style="119" customWidth="1"/>
    <col min="5" max="5" width="6.125" style="119" customWidth="1"/>
    <col min="6" max="6" width="7.5" style="119" customWidth="1"/>
    <col min="7" max="7" width="41.5" style="119" customWidth="1"/>
    <col min="8" max="8" width="8.5" style="119" hidden="1" customWidth="1"/>
    <col min="9" max="9" width="6.875" style="119" hidden="1" customWidth="1"/>
    <col min="10" max="18" width="8.5" style="119" hidden="1" customWidth="1"/>
    <col min="19" max="19" width="1.125" style="119" hidden="1" customWidth="1"/>
    <col min="20" max="20" width="19.125" style="119" customWidth="1"/>
    <col min="21" max="22" width="8.875" style="119"/>
    <col min="23" max="28" width="11.125" style="119" customWidth="1"/>
    <col min="29" max="34" width="8.375" style="119" customWidth="1"/>
    <col min="35" max="35" width="0.125" style="119" customWidth="1"/>
    <col min="36" max="43" width="8.5" style="119" hidden="1" customWidth="1"/>
    <col min="44" max="44" width="6.125" style="119" hidden="1" customWidth="1"/>
    <col min="45" max="57" width="8.5" style="119" hidden="1" customWidth="1"/>
    <col min="58" max="59" width="4.875" style="119" customWidth="1"/>
    <col min="60" max="60" width="7" style="119" customWidth="1"/>
    <col min="61" max="61" width="39.75" style="119" customWidth="1"/>
    <col min="62" max="16384" width="8.875" style="119"/>
  </cols>
  <sheetData>
    <row r="1" spans="1:67" ht="18" customHeight="1" x14ac:dyDescent="0.15">
      <c r="A1" s="666" t="s">
        <v>536</v>
      </c>
      <c r="B1" s="666"/>
      <c r="C1" s="666"/>
      <c r="D1" s="666"/>
      <c r="E1" s="666"/>
      <c r="F1" s="666"/>
      <c r="G1" s="666"/>
      <c r="H1" s="666"/>
      <c r="I1" s="666"/>
      <c r="J1" s="666"/>
      <c r="K1" s="666"/>
      <c r="L1" s="666"/>
      <c r="M1" s="666"/>
      <c r="N1" s="666"/>
      <c r="O1" s="666"/>
      <c r="P1" s="666"/>
      <c r="Q1" s="666"/>
      <c r="R1" s="666"/>
      <c r="S1" s="666"/>
      <c r="T1" s="666"/>
      <c r="U1" s="666"/>
      <c r="V1" s="666"/>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311"/>
      <c r="BG1" s="118"/>
      <c r="BH1" s="118"/>
      <c r="BI1" s="118"/>
      <c r="BJ1" s="118"/>
      <c r="BK1" s="118"/>
      <c r="BL1" s="118"/>
    </row>
    <row r="2" spans="1:67" ht="33" customHeight="1" x14ac:dyDescent="0.15">
      <c r="A2" s="666"/>
      <c r="B2" s="666"/>
      <c r="C2" s="666"/>
      <c r="D2" s="666"/>
      <c r="E2" s="666"/>
      <c r="F2" s="666"/>
      <c r="G2" s="666"/>
      <c r="H2" s="666"/>
      <c r="I2" s="666"/>
      <c r="J2" s="666"/>
      <c r="K2" s="666"/>
      <c r="L2" s="666"/>
      <c r="M2" s="666"/>
      <c r="N2" s="666"/>
      <c r="O2" s="666"/>
      <c r="P2" s="666"/>
      <c r="Q2" s="666"/>
      <c r="R2" s="666"/>
      <c r="S2" s="666"/>
      <c r="T2" s="666"/>
      <c r="U2" s="666"/>
      <c r="V2" s="666"/>
      <c r="W2" s="118"/>
      <c r="X2" s="118"/>
      <c r="Y2" s="118"/>
      <c r="Z2" s="118"/>
      <c r="AA2" s="118"/>
      <c r="AB2" s="678" t="s">
        <v>514</v>
      </c>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118"/>
      <c r="BK2" s="118"/>
      <c r="BL2" s="118"/>
      <c r="BO2" s="312"/>
    </row>
    <row r="3" spans="1:67" ht="15.95" customHeight="1" x14ac:dyDescent="0.15">
      <c r="A3" s="667" t="s">
        <v>515</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118"/>
      <c r="BK3" s="118"/>
      <c r="BL3" s="118"/>
    </row>
    <row r="4" spans="1:67" ht="15.95" customHeight="1" x14ac:dyDescent="0.15">
      <c r="A4" s="668"/>
      <c r="B4" s="668"/>
      <c r="C4" s="668"/>
      <c r="D4" s="668"/>
      <c r="E4" s="668"/>
      <c r="F4" s="668"/>
      <c r="G4" s="668"/>
      <c r="H4" s="668"/>
      <c r="I4" s="668"/>
      <c r="J4" s="668"/>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118"/>
      <c r="BK4" s="118"/>
      <c r="BL4" s="118"/>
    </row>
    <row r="5" spans="1:67" ht="15.95" customHeight="1" x14ac:dyDescent="0.15">
      <c r="A5" s="669" t="s">
        <v>537</v>
      </c>
      <c r="B5" s="669"/>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670"/>
      <c r="BJ5" s="118"/>
      <c r="BK5" s="118"/>
      <c r="BL5" s="118"/>
    </row>
    <row r="6" spans="1:67" ht="15.95" customHeight="1" x14ac:dyDescent="0.15">
      <c r="A6" s="669"/>
      <c r="B6" s="669"/>
      <c r="C6" s="669"/>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670"/>
      <c r="BJ6" s="118"/>
      <c r="BK6" s="118"/>
      <c r="BL6" s="118"/>
    </row>
    <row r="7" spans="1:67" ht="45" customHeight="1" x14ac:dyDescent="0.15">
      <c r="A7" s="314" t="s">
        <v>516</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671" t="s">
        <v>538</v>
      </c>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118"/>
      <c r="BK7" s="118"/>
      <c r="BL7" s="118"/>
    </row>
    <row r="8" spans="1:67" ht="14.25" thickBot="1" x14ac:dyDescent="0.2">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7" ht="20.100000000000001" customHeight="1" thickTop="1" x14ac:dyDescent="0.15">
      <c r="A9" s="672" t="s">
        <v>517</v>
      </c>
      <c r="B9" s="673"/>
      <c r="C9" s="673"/>
      <c r="D9" s="673"/>
      <c r="E9" s="673"/>
      <c r="F9" s="673"/>
      <c r="G9" s="673"/>
      <c r="H9" s="673"/>
      <c r="I9" s="673"/>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4"/>
      <c r="BJ9" s="118"/>
      <c r="BK9" s="118"/>
      <c r="BL9" s="118"/>
    </row>
    <row r="10" spans="1:67" ht="18" customHeight="1" x14ac:dyDescent="0.15">
      <c r="A10" s="675"/>
      <c r="B10" s="676"/>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7"/>
      <c r="BJ10" s="118"/>
      <c r="BK10" s="118"/>
      <c r="BL10" s="118"/>
    </row>
    <row r="11" spans="1:67" ht="18" customHeight="1" x14ac:dyDescent="0.15">
      <c r="A11" s="675"/>
      <c r="B11" s="676"/>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7"/>
      <c r="BJ11" s="118"/>
      <c r="BK11" s="118"/>
      <c r="BL11" s="118"/>
    </row>
    <row r="12" spans="1:67" ht="24.95" customHeight="1" x14ac:dyDescent="0.15">
      <c r="A12" s="652" t="s">
        <v>241</v>
      </c>
      <c r="B12" s="653"/>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653"/>
      <c r="AU12" s="653"/>
      <c r="AV12" s="653"/>
      <c r="AW12" s="653"/>
      <c r="AX12" s="653"/>
      <c r="AY12" s="653"/>
      <c r="AZ12" s="653"/>
      <c r="BA12" s="653"/>
      <c r="BB12" s="653"/>
      <c r="BC12" s="653"/>
      <c r="BD12" s="653"/>
      <c r="BE12" s="653"/>
      <c r="BF12" s="653"/>
      <c r="BG12" s="653"/>
      <c r="BH12" s="653"/>
      <c r="BI12" s="654"/>
      <c r="BJ12" s="118"/>
      <c r="BK12" s="118"/>
      <c r="BL12" s="118"/>
    </row>
    <row r="13" spans="1:67" ht="18" customHeight="1" x14ac:dyDescent="0.15">
      <c r="A13" s="652"/>
      <c r="B13" s="653"/>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653"/>
      <c r="AU13" s="653"/>
      <c r="AV13" s="653"/>
      <c r="AW13" s="653"/>
      <c r="AX13" s="653"/>
      <c r="AY13" s="653"/>
      <c r="AZ13" s="653"/>
      <c r="BA13" s="653"/>
      <c r="BB13" s="653"/>
      <c r="BC13" s="653"/>
      <c r="BD13" s="653"/>
      <c r="BE13" s="653"/>
      <c r="BF13" s="653"/>
      <c r="BG13" s="653"/>
      <c r="BH13" s="653"/>
      <c r="BI13" s="654"/>
      <c r="BJ13" s="118"/>
      <c r="BK13" s="118"/>
      <c r="BL13" s="118"/>
    </row>
    <row r="14" spans="1:67" ht="18.600000000000001" customHeight="1" thickBot="1" x14ac:dyDescent="0.2">
      <c r="A14" s="655"/>
      <c r="B14" s="656"/>
      <c r="C14" s="656"/>
      <c r="D14" s="656"/>
      <c r="E14" s="656"/>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7"/>
      <c r="BJ14" s="118"/>
      <c r="BK14" s="118"/>
      <c r="BL14" s="118"/>
    </row>
    <row r="15" spans="1:67" ht="6.6" customHeight="1" thickTop="1" x14ac:dyDescent="0.15">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row>
    <row r="16" spans="1:67" ht="15.95" customHeight="1" x14ac:dyDescent="0.15">
      <c r="A16" s="658" t="s">
        <v>242</v>
      </c>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c r="AT16" s="658"/>
      <c r="AU16" s="658"/>
      <c r="AV16" s="658"/>
      <c r="AW16" s="658"/>
      <c r="AX16" s="658"/>
      <c r="AY16" s="658"/>
      <c r="AZ16" s="658"/>
      <c r="BA16" s="658"/>
      <c r="BB16" s="658"/>
      <c r="BC16" s="658"/>
      <c r="BD16" s="658"/>
      <c r="BE16" s="658"/>
      <c r="BF16" s="658"/>
      <c r="BG16" s="658"/>
      <c r="BH16" s="658"/>
      <c r="BI16" s="658"/>
      <c r="BJ16" s="118"/>
      <c r="BK16" s="118"/>
      <c r="BL16" s="118"/>
    </row>
    <row r="17" spans="1:64" ht="15.95" customHeight="1" x14ac:dyDescent="0.15">
      <c r="A17" s="658"/>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658"/>
      <c r="AS17" s="658"/>
      <c r="AT17" s="658"/>
      <c r="AU17" s="658"/>
      <c r="AV17" s="658"/>
      <c r="AW17" s="658"/>
      <c r="AX17" s="658"/>
      <c r="AY17" s="658"/>
      <c r="AZ17" s="658"/>
      <c r="BA17" s="658"/>
      <c r="BB17" s="658"/>
      <c r="BC17" s="658"/>
      <c r="BD17" s="658"/>
      <c r="BE17" s="658"/>
      <c r="BF17" s="658"/>
      <c r="BG17" s="658"/>
      <c r="BH17" s="658"/>
      <c r="BI17" s="658"/>
      <c r="BJ17" s="118"/>
      <c r="BK17" s="118"/>
      <c r="BL17" s="118"/>
    </row>
    <row r="18" spans="1:64" ht="15.95" customHeight="1" x14ac:dyDescent="0.15">
      <c r="A18" s="659"/>
      <c r="B18" s="659"/>
      <c r="C18" s="659"/>
      <c r="D18" s="659"/>
      <c r="E18" s="659"/>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c r="BI18" s="659"/>
      <c r="BJ18" s="118"/>
      <c r="BK18" s="118"/>
      <c r="BL18" s="118"/>
    </row>
    <row r="19" spans="1:64" ht="27.95" customHeight="1" x14ac:dyDescent="0.15">
      <c r="A19" s="616" t="s">
        <v>243</v>
      </c>
      <c r="B19" s="619"/>
      <c r="C19" s="619"/>
      <c r="D19" s="619"/>
      <c r="E19" s="619"/>
      <c r="F19" s="619"/>
      <c r="G19" s="619"/>
      <c r="H19" s="660" t="s">
        <v>244</v>
      </c>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2"/>
      <c r="BJ19" s="118"/>
      <c r="BK19" s="118"/>
      <c r="BL19" s="118"/>
    </row>
    <row r="20" spans="1:64" ht="21.95" customHeight="1" x14ac:dyDescent="0.15">
      <c r="A20" s="619"/>
      <c r="B20" s="619"/>
      <c r="C20" s="619"/>
      <c r="D20" s="619"/>
      <c r="E20" s="619"/>
      <c r="F20" s="619"/>
      <c r="G20" s="619"/>
      <c r="H20" s="633"/>
      <c r="I20" s="634"/>
      <c r="J20" s="634"/>
      <c r="K20" s="634"/>
      <c r="L20" s="634"/>
      <c r="M20" s="634"/>
      <c r="N20" s="634"/>
      <c r="O20" s="634"/>
      <c r="P20" s="634"/>
      <c r="Q20" s="634"/>
      <c r="R20" s="634"/>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c r="AW20" s="634"/>
      <c r="AX20" s="634"/>
      <c r="AY20" s="634"/>
      <c r="AZ20" s="634"/>
      <c r="BA20" s="634"/>
      <c r="BB20" s="634"/>
      <c r="BC20" s="634"/>
      <c r="BD20" s="634"/>
      <c r="BE20" s="634"/>
      <c r="BF20" s="634"/>
      <c r="BG20" s="634"/>
      <c r="BH20" s="634"/>
      <c r="BI20" s="648"/>
      <c r="BJ20" s="118"/>
      <c r="BK20" s="118"/>
      <c r="BL20" s="118"/>
    </row>
    <row r="21" spans="1:64" ht="21.95" customHeight="1" x14ac:dyDescent="0.15">
      <c r="A21" s="619"/>
      <c r="B21" s="619"/>
      <c r="C21" s="619"/>
      <c r="D21" s="619"/>
      <c r="E21" s="619"/>
      <c r="F21" s="619"/>
      <c r="G21" s="619"/>
      <c r="H21" s="633"/>
      <c r="I21" s="634"/>
      <c r="J21" s="634"/>
      <c r="K21" s="634"/>
      <c r="L21" s="634"/>
      <c r="M21" s="634"/>
      <c r="N21" s="634"/>
      <c r="O21" s="634"/>
      <c r="P21" s="634"/>
      <c r="Q21" s="634"/>
      <c r="R21" s="634"/>
      <c r="S21" s="634"/>
      <c r="T21" s="634"/>
      <c r="U21" s="634"/>
      <c r="V21" s="634"/>
      <c r="W21" s="634"/>
      <c r="X21" s="634"/>
      <c r="Y21" s="634"/>
      <c r="Z21" s="634"/>
      <c r="AA21" s="634"/>
      <c r="AB21" s="634"/>
      <c r="AC21" s="634"/>
      <c r="AD21" s="634"/>
      <c r="AE21" s="634"/>
      <c r="AF21" s="634"/>
      <c r="AG21" s="634"/>
      <c r="AH21" s="634"/>
      <c r="AI21" s="634"/>
      <c r="AJ21" s="634"/>
      <c r="AK21" s="634"/>
      <c r="AL21" s="634"/>
      <c r="AM21" s="634"/>
      <c r="AN21" s="634"/>
      <c r="AO21" s="634"/>
      <c r="AP21" s="634"/>
      <c r="AQ21" s="634"/>
      <c r="AR21" s="634"/>
      <c r="AS21" s="634"/>
      <c r="AT21" s="634"/>
      <c r="AU21" s="634"/>
      <c r="AV21" s="634"/>
      <c r="AW21" s="634"/>
      <c r="AX21" s="634"/>
      <c r="AY21" s="634"/>
      <c r="AZ21" s="634"/>
      <c r="BA21" s="634"/>
      <c r="BB21" s="634"/>
      <c r="BC21" s="634"/>
      <c r="BD21" s="634"/>
      <c r="BE21" s="634"/>
      <c r="BF21" s="634"/>
      <c r="BG21" s="634"/>
      <c r="BH21" s="634"/>
      <c r="BI21" s="648"/>
      <c r="BJ21" s="118"/>
      <c r="BK21" s="118"/>
      <c r="BL21" s="118"/>
    </row>
    <row r="22" spans="1:64" ht="21.95" customHeight="1" x14ac:dyDescent="0.15">
      <c r="A22" s="619"/>
      <c r="B22" s="619"/>
      <c r="C22" s="619"/>
      <c r="D22" s="619"/>
      <c r="E22" s="619"/>
      <c r="F22" s="619"/>
      <c r="G22" s="619"/>
      <c r="H22" s="649"/>
      <c r="I22" s="650"/>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c r="AN22" s="650"/>
      <c r="AO22" s="650"/>
      <c r="AP22" s="650"/>
      <c r="AQ22" s="650"/>
      <c r="AR22" s="650"/>
      <c r="AS22" s="650"/>
      <c r="AT22" s="650"/>
      <c r="AU22" s="650"/>
      <c r="AV22" s="650"/>
      <c r="AW22" s="650"/>
      <c r="AX22" s="650"/>
      <c r="AY22" s="650"/>
      <c r="AZ22" s="650"/>
      <c r="BA22" s="650"/>
      <c r="BB22" s="650"/>
      <c r="BC22" s="650"/>
      <c r="BD22" s="650"/>
      <c r="BE22" s="650"/>
      <c r="BF22" s="650"/>
      <c r="BG22" s="650"/>
      <c r="BH22" s="650"/>
      <c r="BI22" s="651"/>
      <c r="BJ22" s="118"/>
      <c r="BK22" s="118"/>
      <c r="BL22" s="118"/>
    </row>
    <row r="23" spans="1:64" ht="69.599999999999994" customHeight="1" x14ac:dyDescent="0.15">
      <c r="A23" s="663" t="s">
        <v>245</v>
      </c>
      <c r="B23" s="664"/>
      <c r="C23" s="664"/>
      <c r="D23" s="664"/>
      <c r="E23" s="664"/>
      <c r="F23" s="664"/>
      <c r="G23" s="665"/>
      <c r="H23" s="120"/>
      <c r="I23" s="120"/>
      <c r="J23" s="120"/>
      <c r="K23" s="120"/>
      <c r="L23" s="120"/>
      <c r="M23" s="120"/>
      <c r="N23" s="120"/>
      <c r="O23" s="120"/>
      <c r="P23" s="120"/>
      <c r="Q23" s="120"/>
      <c r="R23" s="120"/>
      <c r="S23" s="120"/>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23"/>
      <c r="AQ23" s="623"/>
      <c r="AR23" s="623"/>
      <c r="AS23" s="623"/>
      <c r="AT23" s="623"/>
      <c r="AU23" s="623"/>
      <c r="AV23" s="623"/>
      <c r="AW23" s="623"/>
      <c r="AX23" s="623"/>
      <c r="AY23" s="623"/>
      <c r="AZ23" s="623"/>
      <c r="BA23" s="623"/>
      <c r="BB23" s="623"/>
      <c r="BC23" s="623"/>
      <c r="BD23" s="623"/>
      <c r="BE23" s="623"/>
      <c r="BF23" s="623"/>
      <c r="BG23" s="623"/>
      <c r="BH23" s="623"/>
      <c r="BI23" s="623"/>
      <c r="BJ23" s="118"/>
      <c r="BK23" s="118"/>
      <c r="BL23" s="118"/>
    </row>
    <row r="24" spans="1:64" ht="24.95" customHeight="1" x14ac:dyDescent="0.15">
      <c r="A24" s="616" t="s">
        <v>246</v>
      </c>
      <c r="B24" s="619"/>
      <c r="C24" s="619"/>
      <c r="D24" s="619"/>
      <c r="E24" s="619"/>
      <c r="F24" s="619"/>
      <c r="G24" s="619"/>
      <c r="H24" s="631" t="s">
        <v>247</v>
      </c>
      <c r="I24" s="632"/>
      <c r="J24" s="632"/>
      <c r="K24" s="632"/>
      <c r="L24" s="632"/>
      <c r="M24" s="124" t="s">
        <v>248</v>
      </c>
      <c r="N24" s="124"/>
      <c r="O24" s="124"/>
      <c r="P24" s="124"/>
      <c r="Q24" s="124"/>
      <c r="R24" s="124"/>
      <c r="S24" s="124"/>
      <c r="T24" s="635" t="s">
        <v>518</v>
      </c>
      <c r="U24" s="637"/>
      <c r="V24" s="638"/>
      <c r="W24" s="638"/>
      <c r="X24" s="638"/>
      <c r="Y24" s="638"/>
      <c r="Z24" s="638"/>
      <c r="AA24" s="638"/>
      <c r="AB24" s="638"/>
      <c r="AC24" s="638"/>
      <c r="AD24" s="638"/>
      <c r="AE24" s="639"/>
      <c r="AF24" s="643" t="s">
        <v>539</v>
      </c>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9"/>
      <c r="BG24" s="631"/>
      <c r="BH24" s="632"/>
      <c r="BI24" s="647"/>
      <c r="BJ24" s="118"/>
      <c r="BK24" s="118"/>
      <c r="BL24" s="118"/>
    </row>
    <row r="25" spans="1:64" ht="24.95" customHeight="1" x14ac:dyDescent="0.15">
      <c r="A25" s="619"/>
      <c r="B25" s="619"/>
      <c r="C25" s="619"/>
      <c r="D25" s="619"/>
      <c r="E25" s="619"/>
      <c r="F25" s="619"/>
      <c r="G25" s="619"/>
      <c r="H25" s="633"/>
      <c r="I25" s="634"/>
      <c r="J25" s="634"/>
      <c r="K25" s="634"/>
      <c r="L25" s="634"/>
      <c r="M25" s="118"/>
      <c r="N25" s="118"/>
      <c r="O25" s="118"/>
      <c r="P25" s="118"/>
      <c r="Q25" s="118"/>
      <c r="R25" s="118"/>
      <c r="S25" s="118"/>
      <c r="T25" s="636"/>
      <c r="U25" s="640"/>
      <c r="V25" s="641"/>
      <c r="W25" s="641"/>
      <c r="X25" s="641"/>
      <c r="Y25" s="641"/>
      <c r="Z25" s="641"/>
      <c r="AA25" s="641"/>
      <c r="AB25" s="641"/>
      <c r="AC25" s="641"/>
      <c r="AD25" s="641"/>
      <c r="AE25" s="642"/>
      <c r="AF25" s="644"/>
      <c r="AG25" s="645"/>
      <c r="AH25" s="645"/>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6"/>
      <c r="BG25" s="633"/>
      <c r="BH25" s="634"/>
      <c r="BI25" s="648"/>
      <c r="BJ25" s="118"/>
      <c r="BK25" s="118"/>
      <c r="BL25" s="118"/>
    </row>
    <row r="26" spans="1:64" ht="24.95" customHeight="1" x14ac:dyDescent="0.15">
      <c r="A26" s="619"/>
      <c r="B26" s="619"/>
      <c r="C26" s="619"/>
      <c r="D26" s="619"/>
      <c r="E26" s="619"/>
      <c r="F26" s="619"/>
      <c r="G26" s="619"/>
      <c r="H26" s="633" t="s">
        <v>249</v>
      </c>
      <c r="I26" s="634"/>
      <c r="J26" s="634"/>
      <c r="K26" s="634"/>
      <c r="L26" s="634"/>
      <c r="M26" s="118" t="s">
        <v>250</v>
      </c>
      <c r="N26" s="118"/>
      <c r="O26" s="118"/>
      <c r="P26" s="118"/>
      <c r="Q26" s="118"/>
      <c r="R26" s="118"/>
      <c r="S26" s="118"/>
      <c r="T26" s="635" t="s">
        <v>251</v>
      </c>
      <c r="U26" s="637"/>
      <c r="V26" s="638"/>
      <c r="W26" s="638"/>
      <c r="X26" s="638"/>
      <c r="Y26" s="638"/>
      <c r="Z26" s="638"/>
      <c r="AA26" s="638"/>
      <c r="AB26" s="638"/>
      <c r="AC26" s="638"/>
      <c r="AD26" s="638"/>
      <c r="AE26" s="639"/>
      <c r="AF26" s="644"/>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45"/>
      <c r="BC26" s="645"/>
      <c r="BD26" s="645"/>
      <c r="BE26" s="645"/>
      <c r="BF26" s="646"/>
      <c r="BG26" s="633"/>
      <c r="BH26" s="634"/>
      <c r="BI26" s="648"/>
      <c r="BJ26" s="118"/>
      <c r="BK26" s="118"/>
      <c r="BL26" s="118"/>
    </row>
    <row r="27" spans="1:64" ht="24.95" customHeight="1" x14ac:dyDescent="0.15">
      <c r="A27" s="619"/>
      <c r="B27" s="619"/>
      <c r="C27" s="619"/>
      <c r="D27" s="619"/>
      <c r="E27" s="619"/>
      <c r="F27" s="619"/>
      <c r="G27" s="619"/>
      <c r="H27" s="649"/>
      <c r="I27" s="650"/>
      <c r="J27" s="650"/>
      <c r="K27" s="650"/>
      <c r="L27" s="650"/>
      <c r="M27" s="125"/>
      <c r="N27" s="125"/>
      <c r="O27" s="125"/>
      <c r="P27" s="125"/>
      <c r="Q27" s="125"/>
      <c r="R27" s="125"/>
      <c r="S27" s="125"/>
      <c r="T27" s="636"/>
      <c r="U27" s="640"/>
      <c r="V27" s="641"/>
      <c r="W27" s="641"/>
      <c r="X27" s="641"/>
      <c r="Y27" s="641"/>
      <c r="Z27" s="641"/>
      <c r="AA27" s="641"/>
      <c r="AB27" s="641"/>
      <c r="AC27" s="641"/>
      <c r="AD27" s="641"/>
      <c r="AE27" s="642"/>
      <c r="AF27" s="640"/>
      <c r="AG27" s="641"/>
      <c r="AH27" s="641"/>
      <c r="AI27" s="641"/>
      <c r="AJ27" s="641"/>
      <c r="AK27" s="641"/>
      <c r="AL27" s="641"/>
      <c r="AM27" s="641"/>
      <c r="AN27" s="641"/>
      <c r="AO27" s="641"/>
      <c r="AP27" s="641"/>
      <c r="AQ27" s="641"/>
      <c r="AR27" s="641"/>
      <c r="AS27" s="641"/>
      <c r="AT27" s="641"/>
      <c r="AU27" s="641"/>
      <c r="AV27" s="641"/>
      <c r="AW27" s="641"/>
      <c r="AX27" s="641"/>
      <c r="AY27" s="641"/>
      <c r="AZ27" s="641"/>
      <c r="BA27" s="641"/>
      <c r="BB27" s="641"/>
      <c r="BC27" s="641"/>
      <c r="BD27" s="641"/>
      <c r="BE27" s="641"/>
      <c r="BF27" s="642"/>
      <c r="BG27" s="649"/>
      <c r="BH27" s="650"/>
      <c r="BI27" s="651"/>
      <c r="BJ27" s="118"/>
      <c r="BK27" s="118"/>
      <c r="BL27" s="118"/>
    </row>
    <row r="28" spans="1:64" ht="50.1" customHeight="1" x14ac:dyDescent="0.15">
      <c r="A28" s="616" t="s">
        <v>252</v>
      </c>
      <c r="B28" s="619"/>
      <c r="C28" s="619"/>
      <c r="D28" s="619"/>
      <c r="E28" s="619"/>
      <c r="F28" s="619"/>
      <c r="G28" s="619"/>
      <c r="H28" s="122"/>
      <c r="I28" s="122"/>
      <c r="J28" s="122"/>
      <c r="K28" s="122"/>
      <c r="L28" s="122"/>
      <c r="M28" s="123"/>
      <c r="N28" s="123"/>
      <c r="O28" s="123"/>
      <c r="P28" s="123"/>
      <c r="Q28" s="123"/>
      <c r="R28" s="123"/>
      <c r="S28" s="123"/>
      <c r="T28" s="126" t="s">
        <v>253</v>
      </c>
      <c r="U28" s="620" t="s">
        <v>519</v>
      </c>
      <c r="V28" s="621"/>
      <c r="W28" s="621"/>
      <c r="X28" s="621"/>
      <c r="Y28" s="621"/>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1"/>
      <c r="AZ28" s="621"/>
      <c r="BA28" s="621"/>
      <c r="BB28" s="621"/>
      <c r="BC28" s="621"/>
      <c r="BD28" s="621"/>
      <c r="BE28" s="621"/>
      <c r="BF28" s="621"/>
      <c r="BG28" s="621"/>
      <c r="BH28" s="621"/>
      <c r="BI28" s="622"/>
      <c r="BJ28" s="118"/>
      <c r="BK28" s="118"/>
      <c r="BL28" s="118"/>
    </row>
    <row r="29" spans="1:64" ht="50.1" customHeight="1" x14ac:dyDescent="0.15">
      <c r="A29" s="616" t="s">
        <v>254</v>
      </c>
      <c r="B29" s="616"/>
      <c r="C29" s="616"/>
      <c r="D29" s="616"/>
      <c r="E29" s="616"/>
      <c r="F29" s="616"/>
      <c r="G29" s="616"/>
      <c r="H29" s="122"/>
      <c r="I29" s="122"/>
      <c r="J29" s="122"/>
      <c r="K29" s="122"/>
      <c r="L29" s="122"/>
      <c r="M29" s="123"/>
      <c r="N29" s="123"/>
      <c r="O29" s="123"/>
      <c r="P29" s="123"/>
      <c r="Q29" s="123"/>
      <c r="R29" s="123"/>
      <c r="S29" s="123"/>
      <c r="T29" s="592" t="s">
        <v>520</v>
      </c>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118"/>
      <c r="BK29" s="118"/>
      <c r="BL29" s="118"/>
    </row>
    <row r="30" spans="1:64" ht="41.1" customHeight="1" x14ac:dyDescent="0.15">
      <c r="A30" s="624" t="s">
        <v>540</v>
      </c>
      <c r="B30" s="625"/>
      <c r="C30" s="625"/>
      <c r="D30" s="625"/>
      <c r="E30" s="625"/>
      <c r="F30" s="625"/>
      <c r="G30" s="626"/>
      <c r="H30" s="124"/>
      <c r="I30" s="124"/>
      <c r="J30" s="124"/>
      <c r="K30" s="124"/>
      <c r="L30" s="124"/>
      <c r="M30" s="124"/>
      <c r="N30" s="124"/>
      <c r="O30" s="124"/>
      <c r="P30" s="124"/>
      <c r="Q30" s="124"/>
      <c r="R30" s="124"/>
      <c r="S30" s="124"/>
      <c r="T30" s="630" t="s">
        <v>521</v>
      </c>
      <c r="U30" s="630"/>
      <c r="V30" s="336" t="s">
        <v>522</v>
      </c>
      <c r="W30" s="337"/>
      <c r="X30" s="336"/>
      <c r="Y30" s="337"/>
      <c r="Z30" s="336"/>
      <c r="AA30" s="336"/>
      <c r="AB30" s="336"/>
      <c r="AC30" s="336"/>
      <c r="AD30" s="336"/>
      <c r="AE30" s="336"/>
      <c r="AF30" s="336"/>
      <c r="AG30" s="33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7"/>
      <c r="BH30" s="315"/>
      <c r="BI30" s="318"/>
      <c r="BJ30" s="118"/>
      <c r="BK30" s="118"/>
      <c r="BL30" s="118"/>
    </row>
    <row r="31" spans="1:64" ht="41.1" customHeight="1" x14ac:dyDescent="0.15">
      <c r="A31" s="627"/>
      <c r="B31" s="628"/>
      <c r="C31" s="628"/>
      <c r="D31" s="628"/>
      <c r="E31" s="628"/>
      <c r="F31" s="628"/>
      <c r="G31" s="629"/>
      <c r="H31" s="118"/>
      <c r="I31" s="118"/>
      <c r="J31" s="118"/>
      <c r="K31" s="118"/>
      <c r="L31" s="118"/>
      <c r="M31" s="118"/>
      <c r="N31" s="118"/>
      <c r="O31" s="118"/>
      <c r="P31" s="118"/>
      <c r="Q31" s="118"/>
      <c r="R31" s="118"/>
      <c r="S31" s="118"/>
      <c r="T31" s="338" t="s">
        <v>523</v>
      </c>
      <c r="U31" s="339"/>
      <c r="V31" s="339"/>
      <c r="W31" s="339"/>
      <c r="X31" s="339"/>
      <c r="Y31" s="339"/>
      <c r="Z31" s="340"/>
      <c r="AA31" s="340"/>
      <c r="AB31" s="339" t="s">
        <v>524</v>
      </c>
      <c r="AC31" s="337"/>
      <c r="AD31" s="339"/>
      <c r="AE31" s="339"/>
      <c r="AF31" s="339"/>
      <c r="AG31" s="339" t="s">
        <v>525</v>
      </c>
      <c r="AH31" s="315"/>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G31" s="320"/>
      <c r="BH31" s="321"/>
      <c r="BI31" s="320"/>
      <c r="BJ31" s="118"/>
      <c r="BK31" s="118"/>
      <c r="BL31" s="118"/>
    </row>
    <row r="32" spans="1:64" ht="39.6" customHeight="1" x14ac:dyDescent="0.15">
      <c r="A32" s="482" t="s">
        <v>541</v>
      </c>
      <c r="B32" s="616"/>
      <c r="C32" s="616"/>
      <c r="D32" s="616"/>
      <c r="E32" s="616"/>
      <c r="F32" s="616"/>
      <c r="G32" s="616"/>
      <c r="H32" s="127"/>
      <c r="I32" s="127"/>
      <c r="J32" s="127"/>
      <c r="K32" s="127"/>
      <c r="L32" s="127"/>
      <c r="M32" s="127"/>
      <c r="N32" s="127"/>
      <c r="O32" s="127"/>
      <c r="P32" s="127"/>
      <c r="Q32" s="127"/>
      <c r="R32" s="127"/>
      <c r="S32" s="127"/>
      <c r="T32" s="616" t="s">
        <v>255</v>
      </c>
      <c r="U32" s="616"/>
      <c r="V32" s="616"/>
      <c r="W32" s="616"/>
      <c r="X32" s="616" t="s">
        <v>256</v>
      </c>
      <c r="Y32" s="616"/>
      <c r="Z32" s="616"/>
      <c r="AA32" s="616"/>
      <c r="AB32" s="616" t="s">
        <v>257</v>
      </c>
      <c r="AC32" s="616"/>
      <c r="AD32" s="616"/>
      <c r="AE32" s="616"/>
      <c r="AF32" s="616" t="s">
        <v>258</v>
      </c>
      <c r="AG32" s="616"/>
      <c r="AH32" s="616"/>
      <c r="AI32" s="616"/>
      <c r="AJ32" s="616"/>
      <c r="AK32" s="616"/>
      <c r="AL32" s="616"/>
      <c r="AM32" s="616"/>
      <c r="AN32" s="616"/>
      <c r="AO32" s="616"/>
      <c r="AP32" s="616"/>
      <c r="AQ32" s="616"/>
      <c r="AR32" s="616"/>
      <c r="AS32" s="616"/>
      <c r="AT32" s="616"/>
      <c r="AU32" s="616"/>
      <c r="AV32" s="616"/>
      <c r="AW32" s="616"/>
      <c r="AX32" s="616"/>
      <c r="AY32" s="616"/>
      <c r="AZ32" s="616"/>
      <c r="BA32" s="616"/>
      <c r="BB32" s="616"/>
      <c r="BC32" s="616"/>
      <c r="BD32" s="616"/>
      <c r="BE32" s="616"/>
      <c r="BF32" s="616"/>
      <c r="BG32" s="616"/>
      <c r="BH32" s="617" t="s">
        <v>526</v>
      </c>
      <c r="BI32" s="618"/>
      <c r="BJ32" s="118"/>
      <c r="BK32" s="118"/>
      <c r="BL32" s="118"/>
    </row>
    <row r="33" spans="1:64" ht="29.45" customHeight="1" x14ac:dyDescent="0.15">
      <c r="A33" s="616"/>
      <c r="B33" s="616"/>
      <c r="C33" s="616"/>
      <c r="D33" s="616"/>
      <c r="E33" s="616"/>
      <c r="F33" s="616"/>
      <c r="G33" s="616"/>
      <c r="H33" s="127"/>
      <c r="I33" s="127"/>
      <c r="J33" s="127"/>
      <c r="K33" s="127"/>
      <c r="L33" s="127"/>
      <c r="M33" s="127"/>
      <c r="N33" s="127"/>
      <c r="O33" s="127"/>
      <c r="P33" s="127"/>
      <c r="Q33" s="127"/>
      <c r="R33" s="127"/>
      <c r="S33" s="127"/>
      <c r="T33" s="616">
        <v>1</v>
      </c>
      <c r="U33" s="616"/>
      <c r="V33" s="616"/>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16"/>
      <c r="AS33" s="616"/>
      <c r="AT33" s="616"/>
      <c r="AU33" s="616"/>
      <c r="AV33" s="616"/>
      <c r="AW33" s="616"/>
      <c r="AX33" s="616"/>
      <c r="AY33" s="616"/>
      <c r="AZ33" s="616"/>
      <c r="BA33" s="616"/>
      <c r="BB33" s="616"/>
      <c r="BC33" s="616"/>
      <c r="BD33" s="616"/>
      <c r="BE33" s="616"/>
      <c r="BF33" s="616"/>
      <c r="BG33" s="616"/>
      <c r="BH33" s="586" t="s">
        <v>527</v>
      </c>
      <c r="BI33" s="587"/>
      <c r="BJ33" s="118"/>
      <c r="BK33" s="118"/>
      <c r="BL33" s="118"/>
    </row>
    <row r="34" spans="1:64" ht="29.45" customHeight="1" x14ac:dyDescent="0.15">
      <c r="A34" s="616"/>
      <c r="B34" s="616"/>
      <c r="C34" s="616"/>
      <c r="D34" s="616"/>
      <c r="E34" s="616"/>
      <c r="F34" s="616"/>
      <c r="G34" s="616"/>
      <c r="H34" s="127"/>
      <c r="I34" s="127"/>
      <c r="J34" s="127"/>
      <c r="K34" s="127"/>
      <c r="L34" s="127"/>
      <c r="M34" s="127"/>
      <c r="N34" s="127"/>
      <c r="O34" s="127"/>
      <c r="P34" s="127"/>
      <c r="Q34" s="127"/>
      <c r="R34" s="127"/>
      <c r="S34" s="127"/>
      <c r="T34" s="616"/>
      <c r="U34" s="616"/>
      <c r="V34" s="616"/>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c r="BH34" s="588"/>
      <c r="BI34" s="589"/>
      <c r="BJ34" s="118"/>
      <c r="BK34" s="118"/>
      <c r="BL34" s="118"/>
    </row>
    <row r="35" spans="1:64" ht="36.6" customHeight="1" x14ac:dyDescent="0.15">
      <c r="A35" s="592" t="s">
        <v>259</v>
      </c>
      <c r="B35" s="592"/>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592"/>
      <c r="AE35" s="592"/>
      <c r="AF35" s="592"/>
      <c r="AG35" s="592"/>
      <c r="AH35" s="592"/>
      <c r="AI35" s="592"/>
      <c r="AJ35" s="592"/>
      <c r="AK35" s="592"/>
      <c r="AL35" s="592"/>
      <c r="AM35" s="592"/>
      <c r="AN35" s="592"/>
      <c r="AO35" s="592"/>
      <c r="AP35" s="592"/>
      <c r="AQ35" s="592"/>
      <c r="AR35" s="592"/>
      <c r="AS35" s="592"/>
      <c r="AT35" s="592"/>
      <c r="AU35" s="592"/>
      <c r="AV35" s="592"/>
      <c r="AW35" s="592"/>
      <c r="AX35" s="592"/>
      <c r="AY35" s="592"/>
      <c r="AZ35" s="592"/>
      <c r="BA35" s="592"/>
      <c r="BB35" s="592"/>
      <c r="BC35" s="592"/>
      <c r="BD35" s="592"/>
      <c r="BE35" s="592"/>
      <c r="BF35" s="592"/>
      <c r="BG35" s="592"/>
      <c r="BH35" s="590"/>
      <c r="BI35" s="591"/>
      <c r="BJ35" s="118"/>
      <c r="BK35" s="118"/>
      <c r="BL35" s="118"/>
    </row>
    <row r="36" spans="1:64" ht="4.5" customHeight="1" x14ac:dyDescent="0.15">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row>
    <row r="37" spans="1:64" ht="50.1" customHeight="1" thickBot="1" x14ac:dyDescent="0.2">
      <c r="A37" s="593" t="s">
        <v>528</v>
      </c>
      <c r="B37" s="593"/>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118"/>
      <c r="BK37" s="118"/>
    </row>
    <row r="38" spans="1:64" ht="34.5" customHeight="1" thickBot="1" x14ac:dyDescent="0.2">
      <c r="A38" s="594" t="s">
        <v>542</v>
      </c>
      <c r="B38" s="595"/>
      <c r="C38" s="595"/>
      <c r="D38" s="595"/>
      <c r="E38" s="595"/>
      <c r="F38" s="595"/>
      <c r="G38" s="596"/>
      <c r="H38" s="341"/>
      <c r="I38" s="342"/>
      <c r="J38" s="342"/>
      <c r="K38" s="342"/>
      <c r="L38" s="342"/>
      <c r="M38" s="342"/>
      <c r="N38" s="343"/>
      <c r="O38" s="501" t="s">
        <v>260</v>
      </c>
      <c r="P38" s="501"/>
      <c r="Q38" s="502"/>
      <c r="R38" s="128">
        <v>44071</v>
      </c>
      <c r="S38" s="129"/>
      <c r="T38" s="602" t="s">
        <v>543</v>
      </c>
      <c r="U38" s="603"/>
      <c r="V38" s="604"/>
      <c r="W38" s="608" t="s">
        <v>529</v>
      </c>
      <c r="X38" s="609"/>
      <c r="Y38" s="609"/>
      <c r="Z38" s="609"/>
      <c r="AA38" s="609"/>
      <c r="AB38" s="610"/>
      <c r="AC38" s="571" t="s">
        <v>261</v>
      </c>
      <c r="AD38" s="572"/>
      <c r="AE38" s="572"/>
      <c r="AF38" s="572"/>
      <c r="AG38" s="572"/>
      <c r="AH38" s="573"/>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611" t="s">
        <v>544</v>
      </c>
      <c r="BG38" s="612"/>
      <c r="BH38" s="612"/>
      <c r="BI38" s="613"/>
      <c r="BJ38" s="118"/>
      <c r="BK38" s="118"/>
      <c r="BL38" s="118"/>
    </row>
    <row r="39" spans="1:64" ht="38.450000000000003" customHeight="1" thickBot="1" x14ac:dyDescent="0.2">
      <c r="A39" s="597"/>
      <c r="B39" s="598"/>
      <c r="C39" s="598"/>
      <c r="D39" s="598"/>
      <c r="E39" s="598"/>
      <c r="F39" s="598"/>
      <c r="G39" s="599"/>
      <c r="H39" s="341"/>
      <c r="I39" s="342"/>
      <c r="J39" s="342"/>
      <c r="K39" s="342"/>
      <c r="L39" s="342"/>
      <c r="M39" s="342"/>
      <c r="N39" s="343"/>
      <c r="O39" s="600"/>
      <c r="P39" s="600"/>
      <c r="Q39" s="601"/>
      <c r="R39" s="131"/>
      <c r="S39" s="132"/>
      <c r="T39" s="605"/>
      <c r="U39" s="606"/>
      <c r="V39" s="607"/>
      <c r="W39" s="567" t="s">
        <v>545</v>
      </c>
      <c r="X39" s="568"/>
      <c r="Y39" s="567" t="s">
        <v>546</v>
      </c>
      <c r="Z39" s="568"/>
      <c r="AA39" s="567" t="s">
        <v>547</v>
      </c>
      <c r="AB39" s="568"/>
      <c r="AC39" s="569" t="s">
        <v>546</v>
      </c>
      <c r="AD39" s="570"/>
      <c r="AE39" s="570"/>
      <c r="AF39" s="571" t="s">
        <v>547</v>
      </c>
      <c r="AG39" s="572"/>
      <c r="AH39" s="57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614"/>
      <c r="BG39" s="614"/>
      <c r="BH39" s="614"/>
      <c r="BI39" s="615"/>
      <c r="BJ39" s="118"/>
      <c r="BK39" s="118"/>
      <c r="BL39" s="118"/>
    </row>
    <row r="40" spans="1:64" ht="37.5" customHeight="1" x14ac:dyDescent="0.15">
      <c r="A40" s="547" t="s">
        <v>548</v>
      </c>
      <c r="B40" s="548"/>
      <c r="C40" s="549"/>
      <c r="D40" s="574" t="s">
        <v>531</v>
      </c>
      <c r="E40" s="574"/>
      <c r="F40" s="574"/>
      <c r="G40" s="574"/>
      <c r="H40" s="575"/>
      <c r="I40" s="575"/>
      <c r="J40" s="575"/>
      <c r="K40" s="575"/>
      <c r="L40" s="575"/>
      <c r="M40" s="575"/>
      <c r="N40" s="575"/>
      <c r="O40" s="576" t="s">
        <v>262</v>
      </c>
      <c r="P40" s="577"/>
      <c r="Q40" s="578"/>
      <c r="R40" s="346" t="s">
        <v>263</v>
      </c>
      <c r="S40" s="347"/>
      <c r="T40" s="582" t="s">
        <v>264</v>
      </c>
      <c r="U40" s="583"/>
      <c r="V40" s="584"/>
      <c r="W40" s="585" t="s">
        <v>265</v>
      </c>
      <c r="X40" s="537"/>
      <c r="Y40" s="536"/>
      <c r="Z40" s="537"/>
      <c r="AA40" s="536" t="s">
        <v>265</v>
      </c>
      <c r="AB40" s="537"/>
      <c r="AC40" s="538" t="s">
        <v>266</v>
      </c>
      <c r="AD40" s="539"/>
      <c r="AE40" s="539"/>
      <c r="AF40" s="538" t="s">
        <v>267</v>
      </c>
      <c r="AG40" s="539"/>
      <c r="AH40" s="544"/>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548"/>
      <c r="BG40" s="548"/>
      <c r="BH40" s="548"/>
      <c r="BI40" s="553"/>
      <c r="BJ40" s="118"/>
      <c r="BK40" s="118"/>
      <c r="BL40" s="118"/>
    </row>
    <row r="41" spans="1:64" ht="37.5" customHeight="1" x14ac:dyDescent="0.15">
      <c r="A41" s="550"/>
      <c r="B41" s="551"/>
      <c r="C41" s="552"/>
      <c r="D41" s="557" t="s">
        <v>530</v>
      </c>
      <c r="E41" s="558"/>
      <c r="F41" s="558"/>
      <c r="G41" s="559"/>
      <c r="H41" s="349"/>
      <c r="I41" s="349"/>
      <c r="J41" s="349"/>
      <c r="K41" s="349"/>
      <c r="L41" s="349"/>
      <c r="M41" s="349"/>
      <c r="N41" s="349"/>
      <c r="O41" s="579"/>
      <c r="P41" s="580"/>
      <c r="Q41" s="581"/>
      <c r="R41" s="350"/>
      <c r="S41" s="351"/>
      <c r="T41" s="561" t="s">
        <v>268</v>
      </c>
      <c r="U41" s="562"/>
      <c r="V41" s="563"/>
      <c r="W41" s="564"/>
      <c r="X41" s="565"/>
      <c r="Y41" s="566" t="s">
        <v>265</v>
      </c>
      <c r="Z41" s="565"/>
      <c r="AA41" s="566"/>
      <c r="AB41" s="565"/>
      <c r="AC41" s="540"/>
      <c r="AD41" s="541"/>
      <c r="AE41" s="541"/>
      <c r="AF41" s="540"/>
      <c r="AG41" s="541"/>
      <c r="AH41" s="545"/>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551"/>
      <c r="BG41" s="551"/>
      <c r="BH41" s="551"/>
      <c r="BI41" s="554"/>
      <c r="BJ41" s="118"/>
      <c r="BK41" s="118"/>
      <c r="BL41" s="118"/>
    </row>
    <row r="42" spans="1:64" ht="37.5" customHeight="1" thickBot="1" x14ac:dyDescent="0.2">
      <c r="A42" s="353"/>
      <c r="B42" s="525" t="s">
        <v>549</v>
      </c>
      <c r="C42" s="526"/>
      <c r="D42" s="560"/>
      <c r="E42" s="551"/>
      <c r="F42" s="551"/>
      <c r="G42" s="552"/>
      <c r="H42" s="354"/>
      <c r="I42" s="354"/>
      <c r="J42" s="354"/>
      <c r="K42" s="354"/>
      <c r="L42" s="354"/>
      <c r="M42" s="354"/>
      <c r="N42" s="354"/>
      <c r="O42" s="527">
        <v>41</v>
      </c>
      <c r="P42" s="528"/>
      <c r="Q42" s="529"/>
      <c r="R42" s="350"/>
      <c r="S42" s="351"/>
      <c r="T42" s="530" t="s">
        <v>269</v>
      </c>
      <c r="U42" s="531"/>
      <c r="V42" s="532"/>
      <c r="W42" s="533"/>
      <c r="X42" s="534"/>
      <c r="Y42" s="535"/>
      <c r="Z42" s="534"/>
      <c r="AA42" s="535"/>
      <c r="AB42" s="534"/>
      <c r="AC42" s="542"/>
      <c r="AD42" s="543"/>
      <c r="AE42" s="543"/>
      <c r="AF42" s="542"/>
      <c r="AG42" s="543"/>
      <c r="AH42" s="546"/>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555"/>
      <c r="BG42" s="555"/>
      <c r="BH42" s="555"/>
      <c r="BI42" s="556"/>
      <c r="BJ42" s="118"/>
      <c r="BK42" s="118"/>
      <c r="BL42" s="118"/>
    </row>
    <row r="43" spans="1:64" ht="38.25" customHeight="1" x14ac:dyDescent="0.15">
      <c r="A43" s="517">
        <v>1</v>
      </c>
      <c r="B43" s="464" t="s">
        <v>550</v>
      </c>
      <c r="C43" s="520"/>
      <c r="D43" s="496"/>
      <c r="E43" s="496"/>
      <c r="F43" s="496"/>
      <c r="G43" s="496"/>
      <c r="H43" s="496"/>
      <c r="I43" s="496"/>
      <c r="J43" s="496"/>
      <c r="K43" s="496"/>
      <c r="L43" s="496"/>
      <c r="M43" s="496"/>
      <c r="N43" s="496"/>
      <c r="O43" s="497"/>
      <c r="P43" s="498"/>
      <c r="Q43" s="499"/>
      <c r="R43" s="134"/>
      <c r="S43" s="135"/>
      <c r="T43" s="503" t="s">
        <v>270</v>
      </c>
      <c r="U43" s="504"/>
      <c r="V43" s="505"/>
      <c r="W43" s="506"/>
      <c r="X43" s="463"/>
      <c r="Y43" s="462"/>
      <c r="Z43" s="463"/>
      <c r="AA43" s="462"/>
      <c r="AB43" s="463"/>
      <c r="AC43" s="464" t="s">
        <v>267</v>
      </c>
      <c r="AD43" s="465"/>
      <c r="AE43" s="465"/>
      <c r="AF43" s="464" t="s">
        <v>267</v>
      </c>
      <c r="AG43" s="465"/>
      <c r="AH43" s="470"/>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473"/>
      <c r="BG43" s="473"/>
      <c r="BH43" s="473"/>
      <c r="BI43" s="474"/>
      <c r="BJ43" s="118"/>
      <c r="BK43" s="118"/>
      <c r="BL43" s="118"/>
    </row>
    <row r="44" spans="1:64" ht="38.25" customHeight="1" x14ac:dyDescent="0.15">
      <c r="A44" s="518"/>
      <c r="B44" s="521"/>
      <c r="C44" s="522"/>
      <c r="D44" s="479"/>
      <c r="E44" s="479"/>
      <c r="F44" s="479"/>
      <c r="G44" s="479"/>
      <c r="H44" s="479"/>
      <c r="I44" s="479"/>
      <c r="J44" s="479"/>
      <c r="K44" s="479"/>
      <c r="L44" s="479"/>
      <c r="M44" s="479"/>
      <c r="N44" s="479"/>
      <c r="O44" s="500"/>
      <c r="P44" s="501"/>
      <c r="Q44" s="502"/>
      <c r="R44" s="137"/>
      <c r="S44" s="138"/>
      <c r="T44" s="481" t="s">
        <v>268</v>
      </c>
      <c r="U44" s="482"/>
      <c r="V44" s="483"/>
      <c r="W44" s="484"/>
      <c r="X44" s="485"/>
      <c r="Y44" s="486"/>
      <c r="Z44" s="485"/>
      <c r="AA44" s="486"/>
      <c r="AB44" s="485"/>
      <c r="AC44" s="466"/>
      <c r="AD44" s="467"/>
      <c r="AE44" s="467"/>
      <c r="AF44" s="466"/>
      <c r="AG44" s="467"/>
      <c r="AH44" s="471"/>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475"/>
      <c r="BG44" s="475"/>
      <c r="BH44" s="475"/>
      <c r="BI44" s="476"/>
      <c r="BJ44" s="118"/>
      <c r="BK44" s="118"/>
      <c r="BL44" s="118"/>
    </row>
    <row r="45" spans="1:64" ht="38.25" customHeight="1" thickBot="1" x14ac:dyDescent="0.2">
      <c r="A45" s="519"/>
      <c r="B45" s="523"/>
      <c r="C45" s="524"/>
      <c r="D45" s="480"/>
      <c r="E45" s="480"/>
      <c r="F45" s="480"/>
      <c r="G45" s="480"/>
      <c r="H45" s="480"/>
      <c r="I45" s="480"/>
      <c r="J45" s="480"/>
      <c r="K45" s="480"/>
      <c r="L45" s="480"/>
      <c r="M45" s="480"/>
      <c r="N45" s="480"/>
      <c r="O45" s="507"/>
      <c r="P45" s="508"/>
      <c r="Q45" s="509"/>
      <c r="R45" s="140"/>
      <c r="S45" s="141"/>
      <c r="T45" s="514" t="s">
        <v>271</v>
      </c>
      <c r="U45" s="515"/>
      <c r="V45" s="516"/>
      <c r="W45" s="513"/>
      <c r="X45" s="461"/>
      <c r="Y45" s="460"/>
      <c r="Z45" s="461"/>
      <c r="AA45" s="460"/>
      <c r="AB45" s="461"/>
      <c r="AC45" s="468"/>
      <c r="AD45" s="469"/>
      <c r="AE45" s="469"/>
      <c r="AF45" s="468"/>
      <c r="AG45" s="469"/>
      <c r="AH45" s="47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477"/>
      <c r="BG45" s="477"/>
      <c r="BH45" s="477"/>
      <c r="BI45" s="478"/>
      <c r="BJ45" s="118"/>
      <c r="BK45" s="118"/>
      <c r="BL45" s="118"/>
    </row>
    <row r="46" spans="1:64" ht="38.25" customHeight="1" x14ac:dyDescent="0.15">
      <c r="A46" s="517">
        <v>2</v>
      </c>
      <c r="B46" s="464" t="s">
        <v>551</v>
      </c>
      <c r="C46" s="520"/>
      <c r="D46" s="496"/>
      <c r="E46" s="496"/>
      <c r="F46" s="496"/>
      <c r="G46" s="496"/>
      <c r="H46" s="496"/>
      <c r="I46" s="496"/>
      <c r="J46" s="496"/>
      <c r="K46" s="496"/>
      <c r="L46" s="496"/>
      <c r="M46" s="496"/>
      <c r="N46" s="496"/>
      <c r="O46" s="497"/>
      <c r="P46" s="498"/>
      <c r="Q46" s="499"/>
      <c r="R46" s="134"/>
      <c r="S46" s="135"/>
      <c r="T46" s="503" t="s">
        <v>270</v>
      </c>
      <c r="U46" s="504"/>
      <c r="V46" s="505"/>
      <c r="W46" s="506"/>
      <c r="X46" s="463"/>
      <c r="Y46" s="462"/>
      <c r="Z46" s="463"/>
      <c r="AA46" s="462"/>
      <c r="AB46" s="463"/>
      <c r="AC46" s="464" t="s">
        <v>267</v>
      </c>
      <c r="AD46" s="465"/>
      <c r="AE46" s="465"/>
      <c r="AF46" s="464" t="s">
        <v>267</v>
      </c>
      <c r="AG46" s="465"/>
      <c r="AH46" s="470"/>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473"/>
      <c r="BG46" s="473"/>
      <c r="BH46" s="473"/>
      <c r="BI46" s="474"/>
      <c r="BJ46" s="118"/>
      <c r="BK46" s="118"/>
      <c r="BL46" s="118"/>
    </row>
    <row r="47" spans="1:64" ht="38.25" customHeight="1" x14ac:dyDescent="0.15">
      <c r="A47" s="518"/>
      <c r="B47" s="521"/>
      <c r="C47" s="522"/>
      <c r="D47" s="479"/>
      <c r="E47" s="479"/>
      <c r="F47" s="479"/>
      <c r="G47" s="479"/>
      <c r="H47" s="479"/>
      <c r="I47" s="479"/>
      <c r="J47" s="479"/>
      <c r="K47" s="479"/>
      <c r="L47" s="479"/>
      <c r="M47" s="479"/>
      <c r="N47" s="479"/>
      <c r="O47" s="500"/>
      <c r="P47" s="501"/>
      <c r="Q47" s="502"/>
      <c r="R47" s="137"/>
      <c r="S47" s="138"/>
      <c r="T47" s="481" t="s">
        <v>268</v>
      </c>
      <c r="U47" s="482"/>
      <c r="V47" s="483"/>
      <c r="W47" s="484"/>
      <c r="X47" s="485"/>
      <c r="Y47" s="486"/>
      <c r="Z47" s="485"/>
      <c r="AA47" s="486"/>
      <c r="AB47" s="485"/>
      <c r="AC47" s="466"/>
      <c r="AD47" s="467"/>
      <c r="AE47" s="467"/>
      <c r="AF47" s="466"/>
      <c r="AG47" s="467"/>
      <c r="AH47" s="471"/>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475"/>
      <c r="BG47" s="475"/>
      <c r="BH47" s="475"/>
      <c r="BI47" s="476"/>
      <c r="BJ47" s="118"/>
      <c r="BK47" s="118"/>
      <c r="BL47" s="118"/>
    </row>
    <row r="48" spans="1:64" ht="38.25" customHeight="1" thickBot="1" x14ac:dyDescent="0.2">
      <c r="A48" s="519"/>
      <c r="B48" s="523"/>
      <c r="C48" s="524"/>
      <c r="D48" s="480"/>
      <c r="E48" s="480"/>
      <c r="F48" s="480"/>
      <c r="G48" s="480"/>
      <c r="H48" s="480"/>
      <c r="I48" s="480"/>
      <c r="J48" s="480"/>
      <c r="K48" s="480"/>
      <c r="L48" s="480"/>
      <c r="M48" s="480"/>
      <c r="N48" s="480"/>
      <c r="O48" s="507"/>
      <c r="P48" s="508"/>
      <c r="Q48" s="509"/>
      <c r="R48" s="140"/>
      <c r="S48" s="141"/>
      <c r="T48" s="514" t="s">
        <v>271</v>
      </c>
      <c r="U48" s="515"/>
      <c r="V48" s="516"/>
      <c r="W48" s="513"/>
      <c r="X48" s="461"/>
      <c r="Y48" s="460"/>
      <c r="Z48" s="461"/>
      <c r="AA48" s="460"/>
      <c r="AB48" s="461"/>
      <c r="AC48" s="468"/>
      <c r="AD48" s="469"/>
      <c r="AE48" s="469"/>
      <c r="AF48" s="468"/>
      <c r="AG48" s="469"/>
      <c r="AH48" s="47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477"/>
      <c r="BG48" s="477"/>
      <c r="BH48" s="477"/>
      <c r="BI48" s="478"/>
      <c r="BJ48" s="118"/>
      <c r="BK48" s="118"/>
      <c r="BL48" s="118"/>
    </row>
    <row r="49" spans="1:76" ht="37.5" customHeight="1" x14ac:dyDescent="0.15">
      <c r="A49" s="517">
        <v>3</v>
      </c>
      <c r="B49" s="464" t="s">
        <v>552</v>
      </c>
      <c r="C49" s="520"/>
      <c r="D49" s="496"/>
      <c r="E49" s="496"/>
      <c r="F49" s="496"/>
      <c r="G49" s="496"/>
      <c r="H49" s="496"/>
      <c r="I49" s="496"/>
      <c r="J49" s="496"/>
      <c r="K49" s="496"/>
      <c r="L49" s="496"/>
      <c r="M49" s="496"/>
      <c r="N49" s="496"/>
      <c r="O49" s="497"/>
      <c r="P49" s="498"/>
      <c r="Q49" s="499"/>
      <c r="R49" s="134"/>
      <c r="S49" s="135"/>
      <c r="T49" s="503" t="s">
        <v>270</v>
      </c>
      <c r="U49" s="504"/>
      <c r="V49" s="505"/>
      <c r="W49" s="506"/>
      <c r="X49" s="463"/>
      <c r="Y49" s="462"/>
      <c r="Z49" s="463"/>
      <c r="AA49" s="462"/>
      <c r="AB49" s="463"/>
      <c r="AC49" s="464" t="s">
        <v>267</v>
      </c>
      <c r="AD49" s="465"/>
      <c r="AE49" s="465"/>
      <c r="AF49" s="464" t="s">
        <v>267</v>
      </c>
      <c r="AG49" s="465"/>
      <c r="AH49" s="470"/>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473"/>
      <c r="BG49" s="473"/>
      <c r="BH49" s="473"/>
      <c r="BI49" s="474"/>
      <c r="BJ49" s="118"/>
      <c r="BK49" s="118"/>
      <c r="BL49" s="118"/>
    </row>
    <row r="50" spans="1:76" ht="37.5" customHeight="1" x14ac:dyDescent="0.15">
      <c r="A50" s="518"/>
      <c r="B50" s="521"/>
      <c r="C50" s="522"/>
      <c r="D50" s="479"/>
      <c r="E50" s="479"/>
      <c r="F50" s="479"/>
      <c r="G50" s="479"/>
      <c r="H50" s="479"/>
      <c r="I50" s="479"/>
      <c r="J50" s="479"/>
      <c r="K50" s="479"/>
      <c r="L50" s="479"/>
      <c r="M50" s="479"/>
      <c r="N50" s="479"/>
      <c r="O50" s="500"/>
      <c r="P50" s="501"/>
      <c r="Q50" s="502"/>
      <c r="R50" s="137"/>
      <c r="S50" s="138"/>
      <c r="T50" s="481" t="s">
        <v>268</v>
      </c>
      <c r="U50" s="482"/>
      <c r="V50" s="483"/>
      <c r="W50" s="484"/>
      <c r="X50" s="485"/>
      <c r="Y50" s="486"/>
      <c r="Z50" s="485"/>
      <c r="AA50" s="486"/>
      <c r="AB50" s="485"/>
      <c r="AC50" s="466"/>
      <c r="AD50" s="467"/>
      <c r="AE50" s="467"/>
      <c r="AF50" s="466"/>
      <c r="AG50" s="467"/>
      <c r="AH50" s="471"/>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475"/>
      <c r="BG50" s="475"/>
      <c r="BH50" s="475"/>
      <c r="BI50" s="476"/>
      <c r="BJ50" s="118"/>
      <c r="BK50" s="118"/>
      <c r="BL50" s="118"/>
    </row>
    <row r="51" spans="1:76" ht="37.5" customHeight="1" thickBot="1" x14ac:dyDescent="0.2">
      <c r="A51" s="519"/>
      <c r="B51" s="523"/>
      <c r="C51" s="524"/>
      <c r="D51" s="480"/>
      <c r="E51" s="480"/>
      <c r="F51" s="480"/>
      <c r="G51" s="480"/>
      <c r="H51" s="480"/>
      <c r="I51" s="480"/>
      <c r="J51" s="480"/>
      <c r="K51" s="480"/>
      <c r="L51" s="480"/>
      <c r="M51" s="480"/>
      <c r="N51" s="480"/>
      <c r="O51" s="507"/>
      <c r="P51" s="508"/>
      <c r="Q51" s="509"/>
      <c r="R51" s="140"/>
      <c r="S51" s="141"/>
      <c r="T51" s="514" t="s">
        <v>271</v>
      </c>
      <c r="U51" s="515"/>
      <c r="V51" s="516"/>
      <c r="W51" s="513"/>
      <c r="X51" s="461"/>
      <c r="Y51" s="460"/>
      <c r="Z51" s="461"/>
      <c r="AA51" s="460"/>
      <c r="AB51" s="461"/>
      <c r="AC51" s="468"/>
      <c r="AD51" s="469"/>
      <c r="AE51" s="469"/>
      <c r="AF51" s="468"/>
      <c r="AG51" s="469"/>
      <c r="AH51" s="47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477"/>
      <c r="BG51" s="477"/>
      <c r="BH51" s="477"/>
      <c r="BI51" s="478"/>
      <c r="BJ51" s="118"/>
      <c r="BK51" s="118"/>
      <c r="BL51" s="118"/>
    </row>
    <row r="52" spans="1:76" ht="38.25" customHeight="1" x14ac:dyDescent="0.15">
      <c r="A52" s="517">
        <v>4</v>
      </c>
      <c r="B52" s="464" t="s">
        <v>552</v>
      </c>
      <c r="C52" s="520"/>
      <c r="D52" s="496"/>
      <c r="E52" s="496"/>
      <c r="F52" s="496"/>
      <c r="G52" s="496"/>
      <c r="H52" s="496"/>
      <c r="I52" s="496"/>
      <c r="J52" s="496"/>
      <c r="K52" s="496"/>
      <c r="L52" s="496"/>
      <c r="M52" s="496"/>
      <c r="N52" s="496"/>
      <c r="O52" s="497"/>
      <c r="P52" s="498"/>
      <c r="Q52" s="499"/>
      <c r="R52" s="134"/>
      <c r="S52" s="135"/>
      <c r="T52" s="503" t="s">
        <v>270</v>
      </c>
      <c r="U52" s="504"/>
      <c r="V52" s="505"/>
      <c r="W52" s="506"/>
      <c r="X52" s="463"/>
      <c r="Y52" s="462"/>
      <c r="Z52" s="463"/>
      <c r="AA52" s="462"/>
      <c r="AB52" s="463"/>
      <c r="AC52" s="464" t="s">
        <v>267</v>
      </c>
      <c r="AD52" s="465"/>
      <c r="AE52" s="465"/>
      <c r="AF52" s="464" t="s">
        <v>267</v>
      </c>
      <c r="AG52" s="465"/>
      <c r="AH52" s="470"/>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473"/>
      <c r="BG52" s="473"/>
      <c r="BH52" s="473"/>
      <c r="BI52" s="474"/>
      <c r="BJ52" s="118"/>
      <c r="BK52" s="118"/>
      <c r="BL52" s="118"/>
    </row>
    <row r="53" spans="1:76" ht="38.25" customHeight="1" x14ac:dyDescent="0.15">
      <c r="A53" s="518"/>
      <c r="B53" s="521"/>
      <c r="C53" s="522"/>
      <c r="D53" s="479"/>
      <c r="E53" s="479"/>
      <c r="F53" s="479"/>
      <c r="G53" s="479"/>
      <c r="H53" s="479"/>
      <c r="I53" s="479"/>
      <c r="J53" s="479"/>
      <c r="K53" s="479"/>
      <c r="L53" s="479"/>
      <c r="M53" s="479"/>
      <c r="N53" s="479"/>
      <c r="O53" s="500"/>
      <c r="P53" s="501"/>
      <c r="Q53" s="502"/>
      <c r="R53" s="137"/>
      <c r="S53" s="138"/>
      <c r="T53" s="481" t="s">
        <v>268</v>
      </c>
      <c r="U53" s="482"/>
      <c r="V53" s="483"/>
      <c r="W53" s="484"/>
      <c r="X53" s="485"/>
      <c r="Y53" s="486"/>
      <c r="Z53" s="485"/>
      <c r="AA53" s="486"/>
      <c r="AB53" s="485"/>
      <c r="AC53" s="466"/>
      <c r="AD53" s="467"/>
      <c r="AE53" s="467"/>
      <c r="AF53" s="466"/>
      <c r="AG53" s="467"/>
      <c r="AH53" s="471"/>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475"/>
      <c r="BG53" s="475"/>
      <c r="BH53" s="475"/>
      <c r="BI53" s="476"/>
      <c r="BJ53" s="118"/>
      <c r="BK53" s="118"/>
      <c r="BL53" s="118"/>
    </row>
    <row r="54" spans="1:76" ht="38.25" customHeight="1" thickBot="1" x14ac:dyDescent="0.2">
      <c r="A54" s="519"/>
      <c r="B54" s="523"/>
      <c r="C54" s="524"/>
      <c r="D54" s="480"/>
      <c r="E54" s="480"/>
      <c r="F54" s="480"/>
      <c r="G54" s="480"/>
      <c r="H54" s="480"/>
      <c r="I54" s="480"/>
      <c r="J54" s="480"/>
      <c r="K54" s="480"/>
      <c r="L54" s="480"/>
      <c r="M54" s="480"/>
      <c r="N54" s="480"/>
      <c r="O54" s="507"/>
      <c r="P54" s="508"/>
      <c r="Q54" s="509"/>
      <c r="R54" s="140"/>
      <c r="S54" s="141"/>
      <c r="T54" s="514" t="s">
        <v>271</v>
      </c>
      <c r="U54" s="515"/>
      <c r="V54" s="516"/>
      <c r="W54" s="513"/>
      <c r="X54" s="461"/>
      <c r="Y54" s="460"/>
      <c r="Z54" s="461"/>
      <c r="AA54" s="460"/>
      <c r="AB54" s="461"/>
      <c r="AC54" s="468"/>
      <c r="AD54" s="469"/>
      <c r="AE54" s="469"/>
      <c r="AF54" s="468"/>
      <c r="AG54" s="469"/>
      <c r="AH54" s="47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477"/>
      <c r="BG54" s="477"/>
      <c r="BH54" s="477"/>
      <c r="BI54" s="478"/>
      <c r="BJ54" s="118"/>
      <c r="BK54" s="118"/>
      <c r="BL54" s="118"/>
    </row>
    <row r="55" spans="1:76" ht="38.25" customHeight="1" x14ac:dyDescent="0.15">
      <c r="A55" s="517">
        <v>5</v>
      </c>
      <c r="B55" s="464" t="s">
        <v>552</v>
      </c>
      <c r="C55" s="520"/>
      <c r="D55" s="496"/>
      <c r="E55" s="496"/>
      <c r="F55" s="496"/>
      <c r="G55" s="496"/>
      <c r="H55" s="496"/>
      <c r="I55" s="496"/>
      <c r="J55" s="496"/>
      <c r="K55" s="496"/>
      <c r="L55" s="496"/>
      <c r="M55" s="496"/>
      <c r="N55" s="496"/>
      <c r="O55" s="497"/>
      <c r="P55" s="498"/>
      <c r="Q55" s="499"/>
      <c r="R55" s="134"/>
      <c r="S55" s="135"/>
      <c r="T55" s="503" t="s">
        <v>270</v>
      </c>
      <c r="U55" s="504"/>
      <c r="V55" s="505"/>
      <c r="W55" s="506"/>
      <c r="X55" s="463"/>
      <c r="Y55" s="462"/>
      <c r="Z55" s="463"/>
      <c r="AA55" s="462"/>
      <c r="AB55" s="463"/>
      <c r="AC55" s="464" t="s">
        <v>267</v>
      </c>
      <c r="AD55" s="465"/>
      <c r="AE55" s="465"/>
      <c r="AF55" s="464" t="s">
        <v>267</v>
      </c>
      <c r="AG55" s="465"/>
      <c r="AH55" s="470"/>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473"/>
      <c r="BG55" s="473"/>
      <c r="BH55" s="473"/>
      <c r="BI55" s="474"/>
      <c r="BJ55" s="118"/>
      <c r="BK55" s="118"/>
      <c r="BL55" s="118"/>
    </row>
    <row r="56" spans="1:76" ht="38.25" customHeight="1" x14ac:dyDescent="0.15">
      <c r="A56" s="518"/>
      <c r="B56" s="521"/>
      <c r="C56" s="522"/>
      <c r="D56" s="479"/>
      <c r="E56" s="479"/>
      <c r="F56" s="479"/>
      <c r="G56" s="479"/>
      <c r="H56" s="479"/>
      <c r="I56" s="479"/>
      <c r="J56" s="479"/>
      <c r="K56" s="479"/>
      <c r="L56" s="479"/>
      <c r="M56" s="479"/>
      <c r="N56" s="479"/>
      <c r="O56" s="500"/>
      <c r="P56" s="501"/>
      <c r="Q56" s="502"/>
      <c r="R56" s="137"/>
      <c r="S56" s="138"/>
      <c r="T56" s="481" t="s">
        <v>268</v>
      </c>
      <c r="U56" s="482"/>
      <c r="V56" s="483"/>
      <c r="W56" s="484"/>
      <c r="X56" s="485"/>
      <c r="Y56" s="486"/>
      <c r="Z56" s="485"/>
      <c r="AA56" s="486"/>
      <c r="AB56" s="485"/>
      <c r="AC56" s="466"/>
      <c r="AD56" s="467"/>
      <c r="AE56" s="467"/>
      <c r="AF56" s="466"/>
      <c r="AG56" s="467"/>
      <c r="AH56" s="471"/>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475"/>
      <c r="BG56" s="475"/>
      <c r="BH56" s="475"/>
      <c r="BI56" s="476"/>
      <c r="BJ56" s="118"/>
      <c r="BK56" s="118"/>
      <c r="BL56" s="118"/>
    </row>
    <row r="57" spans="1:76" ht="38.25" customHeight="1" thickBot="1" x14ac:dyDescent="0.2">
      <c r="A57" s="519"/>
      <c r="B57" s="523"/>
      <c r="C57" s="524"/>
      <c r="D57" s="480"/>
      <c r="E57" s="480"/>
      <c r="F57" s="480"/>
      <c r="G57" s="480"/>
      <c r="H57" s="480"/>
      <c r="I57" s="480"/>
      <c r="J57" s="480"/>
      <c r="K57" s="480"/>
      <c r="L57" s="480"/>
      <c r="M57" s="480"/>
      <c r="N57" s="480"/>
      <c r="O57" s="507"/>
      <c r="P57" s="508"/>
      <c r="Q57" s="509"/>
      <c r="R57" s="140"/>
      <c r="S57" s="141"/>
      <c r="T57" s="514" t="s">
        <v>271</v>
      </c>
      <c r="U57" s="515"/>
      <c r="V57" s="516"/>
      <c r="W57" s="513"/>
      <c r="X57" s="461"/>
      <c r="Y57" s="460"/>
      <c r="Z57" s="461"/>
      <c r="AA57" s="460"/>
      <c r="AB57" s="461"/>
      <c r="AC57" s="468"/>
      <c r="AD57" s="469"/>
      <c r="AE57" s="469"/>
      <c r="AF57" s="468"/>
      <c r="AG57" s="469"/>
      <c r="AH57" s="47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477"/>
      <c r="BG57" s="477"/>
      <c r="BH57" s="477"/>
      <c r="BI57" s="478"/>
      <c r="BJ57" s="118"/>
      <c r="BK57" s="118"/>
      <c r="BL57" s="118"/>
    </row>
    <row r="58" spans="1:76" ht="38.25" customHeight="1" x14ac:dyDescent="0.15">
      <c r="A58" s="517">
        <v>6</v>
      </c>
      <c r="B58" s="464" t="s">
        <v>552</v>
      </c>
      <c r="C58" s="520"/>
      <c r="D58" s="496"/>
      <c r="E58" s="496"/>
      <c r="F58" s="496"/>
      <c r="G58" s="496"/>
      <c r="H58" s="496"/>
      <c r="I58" s="496"/>
      <c r="J58" s="496"/>
      <c r="K58" s="496"/>
      <c r="L58" s="496"/>
      <c r="M58" s="496"/>
      <c r="N58" s="496"/>
      <c r="O58" s="497"/>
      <c r="P58" s="498"/>
      <c r="Q58" s="499"/>
      <c r="R58" s="134"/>
      <c r="S58" s="135"/>
      <c r="T58" s="503" t="s">
        <v>270</v>
      </c>
      <c r="U58" s="504"/>
      <c r="V58" s="505"/>
      <c r="W58" s="506"/>
      <c r="X58" s="463"/>
      <c r="Y58" s="462"/>
      <c r="Z58" s="463"/>
      <c r="AA58" s="462"/>
      <c r="AB58" s="463"/>
      <c r="AC58" s="464" t="s">
        <v>267</v>
      </c>
      <c r="AD58" s="465"/>
      <c r="AE58" s="465"/>
      <c r="AF58" s="464" t="s">
        <v>267</v>
      </c>
      <c r="AG58" s="465"/>
      <c r="AH58" s="470"/>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473"/>
      <c r="BG58" s="473"/>
      <c r="BH58" s="473"/>
      <c r="BI58" s="474"/>
      <c r="BJ58" s="313"/>
      <c r="BK58" s="313"/>
      <c r="BL58" s="313"/>
      <c r="BM58" s="313"/>
      <c r="BN58" s="313"/>
      <c r="BO58" s="313"/>
      <c r="BP58" s="313"/>
      <c r="BQ58" s="313"/>
      <c r="BR58" s="313"/>
      <c r="BS58" s="313"/>
      <c r="BT58" s="313"/>
      <c r="BU58" s="313"/>
      <c r="BV58" s="118"/>
      <c r="BW58" s="118"/>
      <c r="BX58" s="118"/>
    </row>
    <row r="59" spans="1:76" ht="38.25" customHeight="1" x14ac:dyDescent="0.15">
      <c r="A59" s="518"/>
      <c r="B59" s="521"/>
      <c r="C59" s="522"/>
      <c r="D59" s="479"/>
      <c r="E59" s="479"/>
      <c r="F59" s="479"/>
      <c r="G59" s="479"/>
      <c r="H59" s="479"/>
      <c r="I59" s="479"/>
      <c r="J59" s="479"/>
      <c r="K59" s="479"/>
      <c r="L59" s="479"/>
      <c r="M59" s="479"/>
      <c r="N59" s="479"/>
      <c r="O59" s="500"/>
      <c r="P59" s="501"/>
      <c r="Q59" s="502"/>
      <c r="R59" s="137"/>
      <c r="S59" s="138"/>
      <c r="T59" s="481" t="s">
        <v>268</v>
      </c>
      <c r="U59" s="482"/>
      <c r="V59" s="483"/>
      <c r="W59" s="484"/>
      <c r="X59" s="485"/>
      <c r="Y59" s="486"/>
      <c r="Z59" s="485"/>
      <c r="AA59" s="486"/>
      <c r="AB59" s="485"/>
      <c r="AC59" s="466"/>
      <c r="AD59" s="467"/>
      <c r="AE59" s="467"/>
      <c r="AF59" s="466"/>
      <c r="AG59" s="467"/>
      <c r="AH59" s="471"/>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475"/>
      <c r="BG59" s="475"/>
      <c r="BH59" s="475"/>
      <c r="BI59" s="476"/>
      <c r="BJ59" s="313"/>
      <c r="BK59" s="313"/>
      <c r="BL59" s="313"/>
      <c r="BM59" s="313"/>
      <c r="BN59" s="313"/>
      <c r="BO59" s="313"/>
      <c r="BP59" s="313"/>
      <c r="BQ59" s="313"/>
      <c r="BR59" s="313"/>
      <c r="BS59" s="313"/>
      <c r="BT59" s="313"/>
      <c r="BU59" s="313"/>
      <c r="BV59" s="118"/>
      <c r="BW59" s="118"/>
      <c r="BX59" s="118"/>
    </row>
    <row r="60" spans="1:76" ht="38.25" customHeight="1" thickBot="1" x14ac:dyDescent="0.2">
      <c r="A60" s="519"/>
      <c r="B60" s="523"/>
      <c r="C60" s="524"/>
      <c r="D60" s="480"/>
      <c r="E60" s="480"/>
      <c r="F60" s="480"/>
      <c r="G60" s="480"/>
      <c r="H60" s="480"/>
      <c r="I60" s="480"/>
      <c r="J60" s="480"/>
      <c r="K60" s="480"/>
      <c r="L60" s="480"/>
      <c r="M60" s="480"/>
      <c r="N60" s="480"/>
      <c r="O60" s="507"/>
      <c r="P60" s="508"/>
      <c r="Q60" s="509"/>
      <c r="R60" s="140"/>
      <c r="S60" s="141"/>
      <c r="T60" s="514" t="s">
        <v>271</v>
      </c>
      <c r="U60" s="515"/>
      <c r="V60" s="516"/>
      <c r="W60" s="513"/>
      <c r="X60" s="461"/>
      <c r="Y60" s="460"/>
      <c r="Z60" s="461"/>
      <c r="AA60" s="460"/>
      <c r="AB60" s="461"/>
      <c r="AC60" s="468"/>
      <c r="AD60" s="469"/>
      <c r="AE60" s="469"/>
      <c r="AF60" s="468"/>
      <c r="AG60" s="469"/>
      <c r="AH60" s="47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477"/>
      <c r="BG60" s="477"/>
      <c r="BH60" s="477"/>
      <c r="BI60" s="478"/>
      <c r="BJ60" s="313"/>
      <c r="BK60" s="313"/>
      <c r="BL60" s="313"/>
      <c r="BM60" s="313"/>
      <c r="BN60" s="313"/>
      <c r="BO60" s="313"/>
      <c r="BP60" s="313"/>
      <c r="BQ60" s="313"/>
      <c r="BR60" s="313"/>
      <c r="BS60" s="313"/>
      <c r="BT60" s="313"/>
      <c r="BU60" s="313"/>
      <c r="BV60" s="118"/>
      <c r="BW60" s="118"/>
      <c r="BX60" s="118"/>
    </row>
    <row r="61" spans="1:76" ht="38.25" customHeight="1" x14ac:dyDescent="0.15">
      <c r="A61" s="517">
        <v>7</v>
      </c>
      <c r="B61" s="464" t="s">
        <v>552</v>
      </c>
      <c r="C61" s="520"/>
      <c r="D61" s="496"/>
      <c r="E61" s="496"/>
      <c r="F61" s="496"/>
      <c r="G61" s="496"/>
      <c r="H61" s="496"/>
      <c r="I61" s="496"/>
      <c r="J61" s="496"/>
      <c r="K61" s="496"/>
      <c r="L61" s="496"/>
      <c r="M61" s="496"/>
      <c r="N61" s="496"/>
      <c r="O61" s="497"/>
      <c r="P61" s="498"/>
      <c r="Q61" s="499"/>
      <c r="R61" s="134"/>
      <c r="S61" s="135"/>
      <c r="T61" s="503" t="s">
        <v>270</v>
      </c>
      <c r="U61" s="504"/>
      <c r="V61" s="505"/>
      <c r="W61" s="506"/>
      <c r="X61" s="463"/>
      <c r="Y61" s="462"/>
      <c r="Z61" s="463"/>
      <c r="AA61" s="462"/>
      <c r="AB61" s="463"/>
      <c r="AC61" s="464" t="s">
        <v>267</v>
      </c>
      <c r="AD61" s="465"/>
      <c r="AE61" s="465"/>
      <c r="AF61" s="464" t="s">
        <v>267</v>
      </c>
      <c r="AG61" s="465"/>
      <c r="AH61" s="470"/>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473"/>
      <c r="BG61" s="473"/>
      <c r="BH61" s="473"/>
      <c r="BI61" s="474"/>
      <c r="BJ61" s="118"/>
      <c r="BK61" s="118"/>
      <c r="BL61" s="118"/>
    </row>
    <row r="62" spans="1:76" ht="38.25" customHeight="1" x14ac:dyDescent="0.15">
      <c r="A62" s="518"/>
      <c r="B62" s="521"/>
      <c r="C62" s="522"/>
      <c r="D62" s="479"/>
      <c r="E62" s="479"/>
      <c r="F62" s="479"/>
      <c r="G62" s="479"/>
      <c r="H62" s="479"/>
      <c r="I62" s="479"/>
      <c r="J62" s="479"/>
      <c r="K62" s="479"/>
      <c r="L62" s="479"/>
      <c r="M62" s="479"/>
      <c r="N62" s="479"/>
      <c r="O62" s="500"/>
      <c r="P62" s="501"/>
      <c r="Q62" s="502"/>
      <c r="R62" s="137"/>
      <c r="S62" s="138"/>
      <c r="T62" s="481" t="s">
        <v>268</v>
      </c>
      <c r="U62" s="482"/>
      <c r="V62" s="483"/>
      <c r="W62" s="484"/>
      <c r="X62" s="485"/>
      <c r="Y62" s="486"/>
      <c r="Z62" s="485"/>
      <c r="AA62" s="486"/>
      <c r="AB62" s="485"/>
      <c r="AC62" s="466"/>
      <c r="AD62" s="467"/>
      <c r="AE62" s="467"/>
      <c r="AF62" s="466"/>
      <c r="AG62" s="467"/>
      <c r="AH62" s="471"/>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475"/>
      <c r="BG62" s="475"/>
      <c r="BH62" s="475"/>
      <c r="BI62" s="476"/>
      <c r="BJ62" s="118"/>
      <c r="BK62" s="118"/>
      <c r="BL62" s="118"/>
    </row>
    <row r="63" spans="1:76" ht="38.25" customHeight="1" thickBot="1" x14ac:dyDescent="0.2">
      <c r="A63" s="519"/>
      <c r="B63" s="523"/>
      <c r="C63" s="524"/>
      <c r="D63" s="480"/>
      <c r="E63" s="480"/>
      <c r="F63" s="480"/>
      <c r="G63" s="480"/>
      <c r="H63" s="480"/>
      <c r="I63" s="480"/>
      <c r="J63" s="480"/>
      <c r="K63" s="480"/>
      <c r="L63" s="480"/>
      <c r="M63" s="480"/>
      <c r="N63" s="480"/>
      <c r="O63" s="507"/>
      <c r="P63" s="508"/>
      <c r="Q63" s="509"/>
      <c r="R63" s="140"/>
      <c r="S63" s="141"/>
      <c r="T63" s="514" t="s">
        <v>271</v>
      </c>
      <c r="U63" s="515"/>
      <c r="V63" s="516"/>
      <c r="W63" s="513"/>
      <c r="X63" s="461"/>
      <c r="Y63" s="460"/>
      <c r="Z63" s="461"/>
      <c r="AA63" s="460"/>
      <c r="AB63" s="461"/>
      <c r="AC63" s="468"/>
      <c r="AD63" s="469"/>
      <c r="AE63" s="469"/>
      <c r="AF63" s="468"/>
      <c r="AG63" s="469"/>
      <c r="AH63" s="47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477"/>
      <c r="BG63" s="477"/>
      <c r="BH63" s="477"/>
      <c r="BI63" s="478"/>
      <c r="BJ63" s="118"/>
      <c r="BK63" s="118"/>
      <c r="BL63" s="118"/>
    </row>
    <row r="64" spans="1:76" ht="38.25" customHeight="1" x14ac:dyDescent="0.15">
      <c r="A64" s="517">
        <v>8</v>
      </c>
      <c r="B64" s="464" t="s">
        <v>552</v>
      </c>
      <c r="C64" s="520"/>
      <c r="D64" s="496"/>
      <c r="E64" s="496"/>
      <c r="F64" s="496"/>
      <c r="G64" s="496"/>
      <c r="H64" s="496"/>
      <c r="I64" s="496"/>
      <c r="J64" s="496"/>
      <c r="K64" s="496"/>
      <c r="L64" s="496"/>
      <c r="M64" s="496"/>
      <c r="N64" s="496"/>
      <c r="O64" s="497"/>
      <c r="P64" s="498"/>
      <c r="Q64" s="499"/>
      <c r="R64" s="134"/>
      <c r="S64" s="135"/>
      <c r="T64" s="503" t="s">
        <v>270</v>
      </c>
      <c r="U64" s="504"/>
      <c r="V64" s="505"/>
      <c r="W64" s="506"/>
      <c r="X64" s="463"/>
      <c r="Y64" s="462"/>
      <c r="Z64" s="463"/>
      <c r="AA64" s="462"/>
      <c r="AB64" s="463"/>
      <c r="AC64" s="464" t="s">
        <v>267</v>
      </c>
      <c r="AD64" s="465"/>
      <c r="AE64" s="465"/>
      <c r="AF64" s="464" t="s">
        <v>267</v>
      </c>
      <c r="AG64" s="465"/>
      <c r="AH64" s="470"/>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473"/>
      <c r="BG64" s="473"/>
      <c r="BH64" s="473"/>
      <c r="BI64" s="474"/>
      <c r="BJ64" s="118"/>
      <c r="BK64" s="118"/>
      <c r="BL64" s="118"/>
    </row>
    <row r="65" spans="1:64" ht="38.25" customHeight="1" x14ac:dyDescent="0.15">
      <c r="A65" s="518"/>
      <c r="B65" s="521"/>
      <c r="C65" s="522"/>
      <c r="D65" s="479"/>
      <c r="E65" s="479"/>
      <c r="F65" s="479"/>
      <c r="G65" s="479"/>
      <c r="H65" s="479"/>
      <c r="I65" s="479"/>
      <c r="J65" s="479"/>
      <c r="K65" s="479"/>
      <c r="L65" s="479"/>
      <c r="M65" s="479"/>
      <c r="N65" s="479"/>
      <c r="O65" s="500"/>
      <c r="P65" s="501"/>
      <c r="Q65" s="502"/>
      <c r="R65" s="137"/>
      <c r="S65" s="138"/>
      <c r="T65" s="481" t="s">
        <v>268</v>
      </c>
      <c r="U65" s="482"/>
      <c r="V65" s="483"/>
      <c r="W65" s="484"/>
      <c r="X65" s="485"/>
      <c r="Y65" s="486"/>
      <c r="Z65" s="485"/>
      <c r="AA65" s="486"/>
      <c r="AB65" s="485"/>
      <c r="AC65" s="466"/>
      <c r="AD65" s="467"/>
      <c r="AE65" s="467"/>
      <c r="AF65" s="466"/>
      <c r="AG65" s="467"/>
      <c r="AH65" s="471"/>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475"/>
      <c r="BG65" s="475"/>
      <c r="BH65" s="475"/>
      <c r="BI65" s="476"/>
      <c r="BJ65" s="118"/>
      <c r="BK65" s="118"/>
      <c r="BL65" s="118"/>
    </row>
    <row r="66" spans="1:64" ht="38.25" customHeight="1" thickBot="1" x14ac:dyDescent="0.2">
      <c r="A66" s="519"/>
      <c r="B66" s="523"/>
      <c r="C66" s="524"/>
      <c r="D66" s="480"/>
      <c r="E66" s="480"/>
      <c r="F66" s="480"/>
      <c r="G66" s="480"/>
      <c r="H66" s="480"/>
      <c r="I66" s="480"/>
      <c r="J66" s="480"/>
      <c r="K66" s="480"/>
      <c r="L66" s="480"/>
      <c r="M66" s="480"/>
      <c r="N66" s="480"/>
      <c r="O66" s="507"/>
      <c r="P66" s="508"/>
      <c r="Q66" s="509"/>
      <c r="R66" s="140"/>
      <c r="S66" s="141"/>
      <c r="T66" s="514" t="s">
        <v>271</v>
      </c>
      <c r="U66" s="515"/>
      <c r="V66" s="516"/>
      <c r="W66" s="513"/>
      <c r="X66" s="461"/>
      <c r="Y66" s="460"/>
      <c r="Z66" s="461"/>
      <c r="AA66" s="460"/>
      <c r="AB66" s="461"/>
      <c r="AC66" s="468"/>
      <c r="AD66" s="469"/>
      <c r="AE66" s="469"/>
      <c r="AF66" s="468"/>
      <c r="AG66" s="469"/>
      <c r="AH66" s="47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477"/>
      <c r="BG66" s="477"/>
      <c r="BH66" s="477"/>
      <c r="BI66" s="478"/>
      <c r="BJ66" s="118"/>
      <c r="BK66" s="118"/>
      <c r="BL66" s="118"/>
    </row>
    <row r="67" spans="1:64" ht="38.25" customHeight="1" x14ac:dyDescent="0.15">
      <c r="A67" s="517">
        <v>9</v>
      </c>
      <c r="B67" s="464" t="s">
        <v>552</v>
      </c>
      <c r="C67" s="520"/>
      <c r="D67" s="496"/>
      <c r="E67" s="496"/>
      <c r="F67" s="496"/>
      <c r="G67" s="496"/>
      <c r="H67" s="496"/>
      <c r="I67" s="496"/>
      <c r="J67" s="496"/>
      <c r="K67" s="496"/>
      <c r="L67" s="496"/>
      <c r="M67" s="496"/>
      <c r="N67" s="496"/>
      <c r="O67" s="497"/>
      <c r="P67" s="498"/>
      <c r="Q67" s="499"/>
      <c r="R67" s="134"/>
      <c r="S67" s="135"/>
      <c r="T67" s="503" t="s">
        <v>270</v>
      </c>
      <c r="U67" s="504"/>
      <c r="V67" s="505"/>
      <c r="W67" s="506"/>
      <c r="X67" s="463"/>
      <c r="Y67" s="462"/>
      <c r="Z67" s="463"/>
      <c r="AA67" s="462"/>
      <c r="AB67" s="463"/>
      <c r="AC67" s="464" t="s">
        <v>267</v>
      </c>
      <c r="AD67" s="465"/>
      <c r="AE67" s="465"/>
      <c r="AF67" s="464" t="s">
        <v>267</v>
      </c>
      <c r="AG67" s="465"/>
      <c r="AH67" s="470"/>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473"/>
      <c r="BG67" s="473"/>
      <c r="BH67" s="473"/>
      <c r="BI67" s="474"/>
      <c r="BJ67" s="118"/>
      <c r="BK67" s="118"/>
      <c r="BL67" s="118"/>
    </row>
    <row r="68" spans="1:64" ht="38.25" customHeight="1" x14ac:dyDescent="0.15">
      <c r="A68" s="518"/>
      <c r="B68" s="521"/>
      <c r="C68" s="522"/>
      <c r="D68" s="479"/>
      <c r="E68" s="479"/>
      <c r="F68" s="479"/>
      <c r="G68" s="479"/>
      <c r="H68" s="479"/>
      <c r="I68" s="479"/>
      <c r="J68" s="479"/>
      <c r="K68" s="479"/>
      <c r="L68" s="479"/>
      <c r="M68" s="479"/>
      <c r="N68" s="479"/>
      <c r="O68" s="500"/>
      <c r="P68" s="501"/>
      <c r="Q68" s="502"/>
      <c r="R68" s="137"/>
      <c r="S68" s="138"/>
      <c r="T68" s="481" t="s">
        <v>268</v>
      </c>
      <c r="U68" s="482"/>
      <c r="V68" s="483"/>
      <c r="W68" s="484"/>
      <c r="X68" s="485"/>
      <c r="Y68" s="486"/>
      <c r="Z68" s="485"/>
      <c r="AA68" s="486"/>
      <c r="AB68" s="485"/>
      <c r="AC68" s="466"/>
      <c r="AD68" s="467"/>
      <c r="AE68" s="467"/>
      <c r="AF68" s="466"/>
      <c r="AG68" s="467"/>
      <c r="AH68" s="471"/>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475"/>
      <c r="BG68" s="475"/>
      <c r="BH68" s="475"/>
      <c r="BI68" s="476"/>
      <c r="BJ68" s="118"/>
      <c r="BK68" s="118"/>
      <c r="BL68" s="118"/>
    </row>
    <row r="69" spans="1:64" ht="38.25" customHeight="1" thickBot="1" x14ac:dyDescent="0.2">
      <c r="A69" s="519"/>
      <c r="B69" s="523"/>
      <c r="C69" s="524"/>
      <c r="D69" s="480"/>
      <c r="E69" s="480"/>
      <c r="F69" s="480"/>
      <c r="G69" s="480"/>
      <c r="H69" s="480"/>
      <c r="I69" s="480"/>
      <c r="J69" s="480"/>
      <c r="K69" s="480"/>
      <c r="L69" s="480"/>
      <c r="M69" s="480"/>
      <c r="N69" s="480"/>
      <c r="O69" s="507"/>
      <c r="P69" s="508"/>
      <c r="Q69" s="509"/>
      <c r="R69" s="140"/>
      <c r="S69" s="141"/>
      <c r="T69" s="514" t="s">
        <v>271</v>
      </c>
      <c r="U69" s="515"/>
      <c r="V69" s="516"/>
      <c r="W69" s="513"/>
      <c r="X69" s="461"/>
      <c r="Y69" s="460"/>
      <c r="Z69" s="461"/>
      <c r="AA69" s="460"/>
      <c r="AB69" s="461"/>
      <c r="AC69" s="468"/>
      <c r="AD69" s="469"/>
      <c r="AE69" s="469"/>
      <c r="AF69" s="468"/>
      <c r="AG69" s="469"/>
      <c r="AH69" s="47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477"/>
      <c r="BG69" s="477"/>
      <c r="BH69" s="477"/>
      <c r="BI69" s="478"/>
      <c r="BJ69" s="118"/>
      <c r="BK69" s="118"/>
      <c r="BL69" s="118"/>
    </row>
    <row r="70" spans="1:64" ht="38.25" customHeight="1" x14ac:dyDescent="0.15">
      <c r="A70" s="487">
        <v>10</v>
      </c>
      <c r="B70" s="464" t="s">
        <v>552</v>
      </c>
      <c r="C70" s="520"/>
      <c r="D70" s="496"/>
      <c r="E70" s="496"/>
      <c r="F70" s="496"/>
      <c r="G70" s="496"/>
      <c r="H70" s="496"/>
      <c r="I70" s="496"/>
      <c r="J70" s="496"/>
      <c r="K70" s="496"/>
      <c r="L70" s="496"/>
      <c r="M70" s="496"/>
      <c r="N70" s="496"/>
      <c r="O70" s="497"/>
      <c r="P70" s="498"/>
      <c r="Q70" s="499"/>
      <c r="R70" s="134"/>
      <c r="S70" s="135"/>
      <c r="T70" s="503" t="s">
        <v>270</v>
      </c>
      <c r="U70" s="504"/>
      <c r="V70" s="505"/>
      <c r="W70" s="506"/>
      <c r="X70" s="463"/>
      <c r="Y70" s="462"/>
      <c r="Z70" s="463"/>
      <c r="AA70" s="462"/>
      <c r="AB70" s="463"/>
      <c r="AC70" s="464" t="s">
        <v>267</v>
      </c>
      <c r="AD70" s="465"/>
      <c r="AE70" s="465"/>
      <c r="AF70" s="464" t="s">
        <v>267</v>
      </c>
      <c r="AG70" s="465"/>
      <c r="AH70" s="470"/>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473"/>
      <c r="BG70" s="473"/>
      <c r="BH70" s="473"/>
      <c r="BI70" s="474"/>
      <c r="BJ70" s="118"/>
      <c r="BK70" s="118"/>
      <c r="BL70" s="118"/>
    </row>
    <row r="71" spans="1:64" ht="38.25" customHeight="1" x14ac:dyDescent="0.15">
      <c r="A71" s="488"/>
      <c r="B71" s="521"/>
      <c r="C71" s="522"/>
      <c r="D71" s="479"/>
      <c r="E71" s="479"/>
      <c r="F71" s="479"/>
      <c r="G71" s="479"/>
      <c r="H71" s="479"/>
      <c r="I71" s="479"/>
      <c r="J71" s="479"/>
      <c r="K71" s="479"/>
      <c r="L71" s="479"/>
      <c r="M71" s="479"/>
      <c r="N71" s="479"/>
      <c r="O71" s="500"/>
      <c r="P71" s="501"/>
      <c r="Q71" s="502"/>
      <c r="R71" s="137"/>
      <c r="S71" s="138"/>
      <c r="T71" s="481" t="s">
        <v>268</v>
      </c>
      <c r="U71" s="482"/>
      <c r="V71" s="483"/>
      <c r="W71" s="484"/>
      <c r="X71" s="485"/>
      <c r="Y71" s="486"/>
      <c r="Z71" s="485"/>
      <c r="AA71" s="486"/>
      <c r="AB71" s="485"/>
      <c r="AC71" s="466"/>
      <c r="AD71" s="467"/>
      <c r="AE71" s="467"/>
      <c r="AF71" s="466"/>
      <c r="AG71" s="467"/>
      <c r="AH71" s="471"/>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475"/>
      <c r="BG71" s="475"/>
      <c r="BH71" s="475"/>
      <c r="BI71" s="476"/>
      <c r="BJ71" s="118"/>
      <c r="BK71" s="118"/>
      <c r="BL71" s="118"/>
    </row>
    <row r="72" spans="1:64" ht="38.25" customHeight="1" thickBot="1" x14ac:dyDescent="0.2">
      <c r="A72" s="489"/>
      <c r="B72" s="523"/>
      <c r="C72" s="524"/>
      <c r="D72" s="480"/>
      <c r="E72" s="480"/>
      <c r="F72" s="480"/>
      <c r="G72" s="480"/>
      <c r="H72" s="480"/>
      <c r="I72" s="480"/>
      <c r="J72" s="480"/>
      <c r="K72" s="480"/>
      <c r="L72" s="480"/>
      <c r="M72" s="480"/>
      <c r="N72" s="480"/>
      <c r="O72" s="507"/>
      <c r="P72" s="508"/>
      <c r="Q72" s="509"/>
      <c r="R72" s="140"/>
      <c r="S72" s="141"/>
      <c r="T72" s="510" t="s">
        <v>271</v>
      </c>
      <c r="U72" s="511"/>
      <c r="V72" s="512"/>
      <c r="W72" s="513"/>
      <c r="X72" s="461"/>
      <c r="Y72" s="460"/>
      <c r="Z72" s="461"/>
      <c r="AA72" s="460"/>
      <c r="AB72" s="461"/>
      <c r="AC72" s="468"/>
      <c r="AD72" s="469"/>
      <c r="AE72" s="469"/>
      <c r="AF72" s="468"/>
      <c r="AG72" s="469"/>
      <c r="AH72" s="47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477"/>
      <c r="BG72" s="477"/>
      <c r="BH72" s="477"/>
      <c r="BI72" s="478"/>
      <c r="BJ72" s="118"/>
      <c r="BK72" s="118"/>
      <c r="BL72" s="118"/>
    </row>
    <row r="73" spans="1:64" ht="38.25" customHeight="1" x14ac:dyDescent="0.15">
      <c r="A73" s="487">
        <v>11</v>
      </c>
      <c r="B73" s="490" t="s">
        <v>553</v>
      </c>
      <c r="C73" s="491"/>
      <c r="D73" s="496"/>
      <c r="E73" s="496"/>
      <c r="F73" s="496"/>
      <c r="G73" s="496"/>
      <c r="H73" s="496"/>
      <c r="I73" s="496"/>
      <c r="J73" s="496"/>
      <c r="K73" s="496"/>
      <c r="L73" s="496"/>
      <c r="M73" s="496"/>
      <c r="N73" s="496"/>
      <c r="O73" s="497"/>
      <c r="P73" s="498"/>
      <c r="Q73" s="499"/>
      <c r="R73" s="134"/>
      <c r="S73" s="135"/>
      <c r="T73" s="503" t="s">
        <v>270</v>
      </c>
      <c r="U73" s="504"/>
      <c r="V73" s="505"/>
      <c r="W73" s="506"/>
      <c r="X73" s="463"/>
      <c r="Y73" s="462"/>
      <c r="Z73" s="463"/>
      <c r="AA73" s="462"/>
      <c r="AB73" s="463"/>
      <c r="AC73" s="464" t="s">
        <v>267</v>
      </c>
      <c r="AD73" s="465"/>
      <c r="AE73" s="465"/>
      <c r="AF73" s="464" t="s">
        <v>267</v>
      </c>
      <c r="AG73" s="465"/>
      <c r="AH73" s="470"/>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473"/>
      <c r="BG73" s="473"/>
      <c r="BH73" s="473"/>
      <c r="BI73" s="474"/>
      <c r="BJ73" s="118"/>
      <c r="BK73" s="118"/>
      <c r="BL73" s="118"/>
    </row>
    <row r="74" spans="1:64" ht="38.25" customHeight="1" x14ac:dyDescent="0.15">
      <c r="A74" s="488"/>
      <c r="B74" s="492"/>
      <c r="C74" s="493"/>
      <c r="D74" s="479"/>
      <c r="E74" s="479"/>
      <c r="F74" s="479"/>
      <c r="G74" s="479"/>
      <c r="H74" s="479"/>
      <c r="I74" s="479"/>
      <c r="J74" s="479"/>
      <c r="K74" s="479"/>
      <c r="L74" s="479"/>
      <c r="M74" s="479"/>
      <c r="N74" s="479"/>
      <c r="O74" s="500"/>
      <c r="P74" s="501"/>
      <c r="Q74" s="502"/>
      <c r="R74" s="137"/>
      <c r="S74" s="138"/>
      <c r="T74" s="481" t="s">
        <v>268</v>
      </c>
      <c r="U74" s="482"/>
      <c r="V74" s="483"/>
      <c r="W74" s="484"/>
      <c r="X74" s="485"/>
      <c r="Y74" s="486"/>
      <c r="Z74" s="485"/>
      <c r="AA74" s="486"/>
      <c r="AB74" s="485"/>
      <c r="AC74" s="466"/>
      <c r="AD74" s="467"/>
      <c r="AE74" s="467"/>
      <c r="AF74" s="466"/>
      <c r="AG74" s="467"/>
      <c r="AH74" s="471"/>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475"/>
      <c r="BG74" s="475"/>
      <c r="BH74" s="475"/>
      <c r="BI74" s="476"/>
      <c r="BJ74" s="118"/>
      <c r="BK74" s="118"/>
      <c r="BL74" s="118"/>
    </row>
    <row r="75" spans="1:64" ht="38.25" customHeight="1" thickBot="1" x14ac:dyDescent="0.2">
      <c r="A75" s="489"/>
      <c r="B75" s="494"/>
      <c r="C75" s="495"/>
      <c r="D75" s="480"/>
      <c r="E75" s="480"/>
      <c r="F75" s="480"/>
      <c r="G75" s="480"/>
      <c r="H75" s="480"/>
      <c r="I75" s="480"/>
      <c r="J75" s="480"/>
      <c r="K75" s="480"/>
      <c r="L75" s="480"/>
      <c r="M75" s="480"/>
      <c r="N75" s="480"/>
      <c r="O75" s="507"/>
      <c r="P75" s="508"/>
      <c r="Q75" s="509"/>
      <c r="R75" s="140"/>
      <c r="S75" s="141"/>
      <c r="T75" s="510" t="s">
        <v>271</v>
      </c>
      <c r="U75" s="511"/>
      <c r="V75" s="512"/>
      <c r="W75" s="513"/>
      <c r="X75" s="461"/>
      <c r="Y75" s="460"/>
      <c r="Z75" s="461"/>
      <c r="AA75" s="460"/>
      <c r="AB75" s="461"/>
      <c r="AC75" s="468"/>
      <c r="AD75" s="469"/>
      <c r="AE75" s="469"/>
      <c r="AF75" s="468"/>
      <c r="AG75" s="469"/>
      <c r="AH75" s="47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477"/>
      <c r="BG75" s="477"/>
      <c r="BH75" s="477"/>
      <c r="BI75" s="478"/>
      <c r="BJ75" s="118"/>
      <c r="BK75" s="118"/>
      <c r="BL75" s="118"/>
    </row>
    <row r="76" spans="1:64" ht="9.9499999999999993" customHeight="1" x14ac:dyDescent="0.15">
      <c r="A76" s="118"/>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18"/>
      <c r="AI76" s="118"/>
      <c r="AJ76" s="118"/>
      <c r="AK76" s="118"/>
      <c r="AL76" s="118"/>
      <c r="AM76" s="118"/>
      <c r="AN76" s="118"/>
      <c r="AO76" s="118"/>
      <c r="AP76" s="144"/>
      <c r="AQ76" s="144"/>
      <c r="AR76" s="144"/>
      <c r="AS76" s="144"/>
      <c r="AT76" s="144"/>
      <c r="AU76" s="144"/>
      <c r="AV76" s="144"/>
      <c r="AW76" s="144"/>
      <c r="AX76" s="144"/>
      <c r="AY76" s="144"/>
      <c r="AZ76" s="144"/>
      <c r="BA76" s="144"/>
      <c r="BB76" s="144"/>
      <c r="BC76" s="144"/>
      <c r="BD76" s="144"/>
      <c r="BE76" s="145"/>
      <c r="BF76" s="146"/>
      <c r="BG76" s="146"/>
      <c r="BH76" s="146"/>
      <c r="BI76" s="146"/>
      <c r="BJ76" s="118"/>
      <c r="BK76" s="118"/>
      <c r="BL76" s="118"/>
    </row>
    <row r="77" spans="1:64" ht="27.95" customHeight="1" x14ac:dyDescent="0.15">
      <c r="A77" s="322"/>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118"/>
      <c r="BK77" s="118"/>
      <c r="BL77" s="118"/>
    </row>
    <row r="78" spans="1:64" ht="69" customHeight="1" x14ac:dyDescent="0.15">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118"/>
      <c r="BK78" s="118"/>
      <c r="BL78" s="118"/>
    </row>
    <row r="79" spans="1:64" ht="28.5" x14ac:dyDescent="0.15">
      <c r="A79" s="118"/>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row>
    <row r="80" spans="1:64" ht="22.35" customHeight="1" x14ac:dyDescent="0.15">
      <c r="BJ80" s="118"/>
      <c r="BK80" s="118"/>
      <c r="BL80" s="118"/>
    </row>
    <row r="84" spans="23:25" x14ac:dyDescent="0.15">
      <c r="W84" s="147"/>
      <c r="X84" s="118"/>
      <c r="Y84" s="118"/>
    </row>
    <row r="85" spans="23:25" x14ac:dyDescent="0.15">
      <c r="W85" s="118"/>
      <c r="X85" s="118"/>
      <c r="Y85" s="118"/>
    </row>
  </sheetData>
  <mergeCells count="305">
    <mergeCell ref="A12:BI14"/>
    <mergeCell ref="A16:BI18"/>
    <mergeCell ref="A19:G22"/>
    <mergeCell ref="H19:BI19"/>
    <mergeCell ref="H20:BI22"/>
    <mergeCell ref="A23:G23"/>
    <mergeCell ref="T23:BI23"/>
    <mergeCell ref="A1:V2"/>
    <mergeCell ref="A3:BI4"/>
    <mergeCell ref="A5:AD6"/>
    <mergeCell ref="BI5:BI6"/>
    <mergeCell ref="AH7:BI7"/>
    <mergeCell ref="A9:BI11"/>
    <mergeCell ref="AB2:BI2"/>
    <mergeCell ref="A28:G28"/>
    <mergeCell ref="U28:BI28"/>
    <mergeCell ref="A29:G29"/>
    <mergeCell ref="T29:BI29"/>
    <mergeCell ref="A30:G31"/>
    <mergeCell ref="T30:U30"/>
    <mergeCell ref="A24:G27"/>
    <mergeCell ref="H24:L25"/>
    <mergeCell ref="T24:T25"/>
    <mergeCell ref="U24:AE25"/>
    <mergeCell ref="AF24:BF27"/>
    <mergeCell ref="BG24:BI27"/>
    <mergeCell ref="H26:L27"/>
    <mergeCell ref="T26:T27"/>
    <mergeCell ref="U26:AE27"/>
    <mergeCell ref="BH33:BI35"/>
    <mergeCell ref="A35:BG35"/>
    <mergeCell ref="A37:BI37"/>
    <mergeCell ref="A38:G39"/>
    <mergeCell ref="O38:Q39"/>
    <mergeCell ref="T38:V39"/>
    <mergeCell ref="W38:AB38"/>
    <mergeCell ref="AC38:AH38"/>
    <mergeCell ref="BF38:BI39"/>
    <mergeCell ref="W39:X39"/>
    <mergeCell ref="A32:G34"/>
    <mergeCell ref="T32:W32"/>
    <mergeCell ref="X32:AA32"/>
    <mergeCell ref="AB32:AE32"/>
    <mergeCell ref="AF32:BG32"/>
    <mergeCell ref="BH32:BI32"/>
    <mergeCell ref="T33:W34"/>
    <mergeCell ref="X33:AA34"/>
    <mergeCell ref="AB33:AE34"/>
    <mergeCell ref="AF33:BG34"/>
    <mergeCell ref="BF40:BI42"/>
    <mergeCell ref="D41:G42"/>
    <mergeCell ref="T41:V41"/>
    <mergeCell ref="W41:X41"/>
    <mergeCell ref="Y41:Z41"/>
    <mergeCell ref="AA41:AB41"/>
    <mergeCell ref="Y39:Z39"/>
    <mergeCell ref="AA39:AB39"/>
    <mergeCell ref="AC39:AE39"/>
    <mergeCell ref="AF39:AH39"/>
    <mergeCell ref="D40:N40"/>
    <mergeCell ref="O40:Q41"/>
    <mergeCell ref="T40:V40"/>
    <mergeCell ref="W40:X40"/>
    <mergeCell ref="Y40:Z40"/>
    <mergeCell ref="B42:C42"/>
    <mergeCell ref="O42:Q42"/>
    <mergeCell ref="T42:V42"/>
    <mergeCell ref="W42:X42"/>
    <mergeCell ref="Y42:Z42"/>
    <mergeCell ref="AA42:AB42"/>
    <mergeCell ref="AA40:AB40"/>
    <mergeCell ref="AC40:AE42"/>
    <mergeCell ref="AF40:AH42"/>
    <mergeCell ref="A40:C41"/>
    <mergeCell ref="AC43:AE45"/>
    <mergeCell ref="AF43:AH45"/>
    <mergeCell ref="BF43:BI45"/>
    <mergeCell ref="D44:N45"/>
    <mergeCell ref="T44:V44"/>
    <mergeCell ref="W44:X44"/>
    <mergeCell ref="Y44:Z44"/>
    <mergeCell ref="AA44:AB44"/>
    <mergeCell ref="D43:N43"/>
    <mergeCell ref="O43:Q44"/>
    <mergeCell ref="T43:V43"/>
    <mergeCell ref="W43:X43"/>
    <mergeCell ref="O45:Q45"/>
    <mergeCell ref="T45:V45"/>
    <mergeCell ref="W45:X45"/>
    <mergeCell ref="Y45:Z45"/>
    <mergeCell ref="AA45:AB45"/>
    <mergeCell ref="A46:A48"/>
    <mergeCell ref="B46:C48"/>
    <mergeCell ref="D46:N46"/>
    <mergeCell ref="O46:Q47"/>
    <mergeCell ref="T46:V46"/>
    <mergeCell ref="W46:X46"/>
    <mergeCell ref="Y46:Z46"/>
    <mergeCell ref="AA46:AB46"/>
    <mergeCell ref="A43:A45"/>
    <mergeCell ref="B43:C45"/>
    <mergeCell ref="Y43:Z43"/>
    <mergeCell ref="AA43:AB43"/>
    <mergeCell ref="W49:X49"/>
    <mergeCell ref="Y49:Z49"/>
    <mergeCell ref="AA49:AB49"/>
    <mergeCell ref="AC49:AE51"/>
    <mergeCell ref="AC46:AE48"/>
    <mergeCell ref="AF46:AH48"/>
    <mergeCell ref="BF46:BI48"/>
    <mergeCell ref="D47:N48"/>
    <mergeCell ref="T47:V47"/>
    <mergeCell ref="W47:X47"/>
    <mergeCell ref="Y47:Z47"/>
    <mergeCell ref="AA47:AB47"/>
    <mergeCell ref="O48:Q48"/>
    <mergeCell ref="T48:V48"/>
    <mergeCell ref="W48:X48"/>
    <mergeCell ref="Y48:Z48"/>
    <mergeCell ref="AA48:AB48"/>
    <mergeCell ref="A55:A57"/>
    <mergeCell ref="B55:C57"/>
    <mergeCell ref="D55:N55"/>
    <mergeCell ref="O55:Q56"/>
    <mergeCell ref="T55:V55"/>
    <mergeCell ref="W55:X55"/>
    <mergeCell ref="D56:N57"/>
    <mergeCell ref="AF49:AH51"/>
    <mergeCell ref="BF49:BI51"/>
    <mergeCell ref="D50:N51"/>
    <mergeCell ref="T50:V50"/>
    <mergeCell ref="W50:X50"/>
    <mergeCell ref="Y50:Z50"/>
    <mergeCell ref="AA50:AB50"/>
    <mergeCell ref="O51:Q51"/>
    <mergeCell ref="T51:V51"/>
    <mergeCell ref="W51:X51"/>
    <mergeCell ref="Y51:Z51"/>
    <mergeCell ref="AA51:AB51"/>
    <mergeCell ref="A49:A51"/>
    <mergeCell ref="B49:C51"/>
    <mergeCell ref="D49:N49"/>
    <mergeCell ref="O49:Q50"/>
    <mergeCell ref="T49:V49"/>
    <mergeCell ref="D53:N54"/>
    <mergeCell ref="T53:V53"/>
    <mergeCell ref="W53:X53"/>
    <mergeCell ref="Y53:Z53"/>
    <mergeCell ref="AA53:AB53"/>
    <mergeCell ref="A52:A54"/>
    <mergeCell ref="B52:C54"/>
    <mergeCell ref="D52:N52"/>
    <mergeCell ref="O52:Q53"/>
    <mergeCell ref="T52:V52"/>
    <mergeCell ref="W52:X52"/>
    <mergeCell ref="Y55:Z55"/>
    <mergeCell ref="AA55:AB55"/>
    <mergeCell ref="AC55:AE57"/>
    <mergeCell ref="AF55:AH57"/>
    <mergeCell ref="BF55:BI57"/>
    <mergeCell ref="O54:Q54"/>
    <mergeCell ref="T54:V54"/>
    <mergeCell ref="W54:X54"/>
    <mergeCell ref="Y54:Z54"/>
    <mergeCell ref="AA54:AB54"/>
    <mergeCell ref="BF52:BI54"/>
    <mergeCell ref="T56:V56"/>
    <mergeCell ref="W56:X56"/>
    <mergeCell ref="Y56:Z56"/>
    <mergeCell ref="AA56:AB56"/>
    <mergeCell ref="O57:Q57"/>
    <mergeCell ref="T57:V57"/>
    <mergeCell ref="W57:X57"/>
    <mergeCell ref="Y57:Z57"/>
    <mergeCell ref="AA57:AB57"/>
    <mergeCell ref="Y52:Z52"/>
    <mergeCell ref="AA52:AB52"/>
    <mergeCell ref="AC52:AE54"/>
    <mergeCell ref="AF52:AH54"/>
    <mergeCell ref="AC58:AE60"/>
    <mergeCell ref="AF58:AH60"/>
    <mergeCell ref="BF58:BI60"/>
    <mergeCell ref="D59:N60"/>
    <mergeCell ref="T59:V59"/>
    <mergeCell ref="W59:X59"/>
    <mergeCell ref="Y59:Z59"/>
    <mergeCell ref="AA59:AB59"/>
    <mergeCell ref="D58:N58"/>
    <mergeCell ref="O58:Q59"/>
    <mergeCell ref="T58:V58"/>
    <mergeCell ref="W58:X58"/>
    <mergeCell ref="O60:Q60"/>
    <mergeCell ref="T60:V60"/>
    <mergeCell ref="W60:X60"/>
    <mergeCell ref="Y60:Z60"/>
    <mergeCell ref="AA60:AB60"/>
    <mergeCell ref="A61:A63"/>
    <mergeCell ref="B61:C63"/>
    <mergeCell ref="D61:N61"/>
    <mergeCell ref="O61:Q62"/>
    <mergeCell ref="T61:V61"/>
    <mergeCell ref="W61:X61"/>
    <mergeCell ref="Y61:Z61"/>
    <mergeCell ref="AA61:AB61"/>
    <mergeCell ref="A58:A60"/>
    <mergeCell ref="B58:C60"/>
    <mergeCell ref="Y58:Z58"/>
    <mergeCell ref="AA58:AB58"/>
    <mergeCell ref="W64:X64"/>
    <mergeCell ref="Y64:Z64"/>
    <mergeCell ref="AA64:AB64"/>
    <mergeCell ref="AC64:AE66"/>
    <mergeCell ref="AC61:AE63"/>
    <mergeCell ref="AF61:AH63"/>
    <mergeCell ref="BF61:BI63"/>
    <mergeCell ref="D62:N63"/>
    <mergeCell ref="T62:V62"/>
    <mergeCell ref="W62:X62"/>
    <mergeCell ref="Y62:Z62"/>
    <mergeCell ref="AA62:AB62"/>
    <mergeCell ref="O63:Q63"/>
    <mergeCell ref="T63:V63"/>
    <mergeCell ref="W63:X63"/>
    <mergeCell ref="Y63:Z63"/>
    <mergeCell ref="AA63:AB63"/>
    <mergeCell ref="A70:A72"/>
    <mergeCell ref="B70:C72"/>
    <mergeCell ref="D70:N70"/>
    <mergeCell ref="O70:Q71"/>
    <mergeCell ref="T70:V70"/>
    <mergeCell ref="W70:X70"/>
    <mergeCell ref="D71:N72"/>
    <mergeCell ref="AF64:AH66"/>
    <mergeCell ref="BF64:BI66"/>
    <mergeCell ref="D65:N66"/>
    <mergeCell ref="T65:V65"/>
    <mergeCell ref="W65:X65"/>
    <mergeCell ref="Y65:Z65"/>
    <mergeCell ref="AA65:AB65"/>
    <mergeCell ref="O66:Q66"/>
    <mergeCell ref="T66:V66"/>
    <mergeCell ref="W66:X66"/>
    <mergeCell ref="Y66:Z66"/>
    <mergeCell ref="AA66:AB66"/>
    <mergeCell ref="A64:A66"/>
    <mergeCell ref="B64:C66"/>
    <mergeCell ref="D64:N64"/>
    <mergeCell ref="O64:Q65"/>
    <mergeCell ref="T64:V64"/>
    <mergeCell ref="D68:N69"/>
    <mergeCell ref="T68:V68"/>
    <mergeCell ref="W68:X68"/>
    <mergeCell ref="Y68:Z68"/>
    <mergeCell ref="AA68:AB68"/>
    <mergeCell ref="A67:A69"/>
    <mergeCell ref="B67:C69"/>
    <mergeCell ref="D67:N67"/>
    <mergeCell ref="O67:Q68"/>
    <mergeCell ref="T67:V67"/>
    <mergeCell ref="W67:X67"/>
    <mergeCell ref="Y70:Z70"/>
    <mergeCell ref="AA70:AB70"/>
    <mergeCell ref="AC70:AE72"/>
    <mergeCell ref="AF70:AH72"/>
    <mergeCell ref="BF70:BI72"/>
    <mergeCell ref="O69:Q69"/>
    <mergeCell ref="T69:V69"/>
    <mergeCell ref="W69:X69"/>
    <mergeCell ref="Y69:Z69"/>
    <mergeCell ref="AA69:AB69"/>
    <mergeCell ref="BF67:BI69"/>
    <mergeCell ref="T71:V71"/>
    <mergeCell ref="W71:X71"/>
    <mergeCell ref="Y71:Z71"/>
    <mergeCell ref="AA71:AB71"/>
    <mergeCell ref="O72:Q72"/>
    <mergeCell ref="T72:V72"/>
    <mergeCell ref="W72:X72"/>
    <mergeCell ref="Y72:Z72"/>
    <mergeCell ref="AA72:AB72"/>
    <mergeCell ref="Y67:Z67"/>
    <mergeCell ref="AA67:AB67"/>
    <mergeCell ref="AC67:AE69"/>
    <mergeCell ref="AF67:AH69"/>
    <mergeCell ref="A73:A75"/>
    <mergeCell ref="B73:C75"/>
    <mergeCell ref="D73:N73"/>
    <mergeCell ref="O73:Q74"/>
    <mergeCell ref="T73:V73"/>
    <mergeCell ref="W73:X73"/>
    <mergeCell ref="O75:Q75"/>
    <mergeCell ref="T75:V75"/>
    <mergeCell ref="W75:X75"/>
    <mergeCell ref="Y75:Z75"/>
    <mergeCell ref="AA75:AB75"/>
    <mergeCell ref="Y73:Z73"/>
    <mergeCell ref="AA73:AB73"/>
    <mergeCell ref="AC73:AE75"/>
    <mergeCell ref="AF73:AH75"/>
    <mergeCell ref="BF73:BI75"/>
    <mergeCell ref="D74:N75"/>
    <mergeCell ref="T74:V74"/>
    <mergeCell ref="W74:X74"/>
    <mergeCell ref="Y74:Z74"/>
    <mergeCell ref="AA74:AB74"/>
  </mergeCells>
  <phoneticPr fontId="5"/>
  <printOptions horizontalCentered="1"/>
  <pageMargins left="0.39370078740157483" right="0.39370078740157483" top="0.74803149606299213" bottom="0.55118110236220474" header="0.31496062992125984" footer="0.31496062992125984"/>
  <pageSetup paperSize="9" scale="3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L82"/>
  <sheetViews>
    <sheetView zoomScaleNormal="100" workbookViewId="0">
      <selection activeCell="G49" sqref="G49"/>
    </sheetView>
  </sheetViews>
  <sheetFormatPr defaultColWidth="9" defaultRowHeight="13.5" x14ac:dyDescent="0.15"/>
  <cols>
    <col min="1" max="1" width="4.25" style="187" customWidth="1"/>
    <col min="2" max="17" width="5.125" style="187" customWidth="1"/>
    <col min="18" max="18" width="8.375" style="187" customWidth="1"/>
    <col min="19" max="19" width="3.375" style="187" customWidth="1"/>
    <col min="20" max="20" width="4.375" style="187" customWidth="1"/>
    <col min="21" max="21" width="19.25" style="187" bestFit="1" customWidth="1"/>
    <col min="22" max="64" width="9" style="187"/>
    <col min="65" max="16384" width="9" style="152"/>
  </cols>
  <sheetData>
    <row r="1" spans="1:64" ht="18" customHeight="1" x14ac:dyDescent="0.15">
      <c r="A1" s="379">
        <f ca="1">TODAY()</f>
        <v>45439</v>
      </c>
      <c r="B1" s="379"/>
      <c r="C1" s="379"/>
      <c r="D1" s="379"/>
      <c r="E1" s="379"/>
      <c r="F1" s="379"/>
      <c r="G1" s="379"/>
      <c r="H1" s="379"/>
      <c r="I1" s="379"/>
      <c r="J1" s="379"/>
      <c r="K1" s="379"/>
      <c r="L1" s="379"/>
      <c r="M1" s="379"/>
      <c r="N1" s="379"/>
      <c r="O1" s="379"/>
      <c r="P1" s="379"/>
      <c r="Q1" s="379"/>
      <c r="R1" s="379"/>
      <c r="S1" s="379"/>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row>
    <row r="2" spans="1:64" ht="6.75" customHeight="1" x14ac:dyDescent="0.15">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18" customHeight="1" x14ac:dyDescent="0.15">
      <c r="A3" s="380" t="s">
        <v>432</v>
      </c>
      <c r="B3" s="380"/>
      <c r="C3" s="380"/>
      <c r="D3" s="380"/>
      <c r="E3" s="380"/>
      <c r="F3" s="380"/>
      <c r="G3" s="380"/>
      <c r="H3" s="380"/>
      <c r="I3" s="380"/>
      <c r="J3" s="380"/>
      <c r="K3" s="380"/>
      <c r="L3" s="380"/>
      <c r="M3" s="380"/>
      <c r="N3" s="380"/>
      <c r="O3" s="380"/>
      <c r="P3" s="380"/>
      <c r="Q3" s="380"/>
      <c r="R3" s="380"/>
      <c r="S3" s="380"/>
    </row>
    <row r="4" spans="1:64" ht="18" customHeight="1" x14ac:dyDescent="0.15">
      <c r="A4" s="188"/>
      <c r="B4" s="188"/>
      <c r="C4" s="188"/>
      <c r="D4" s="188"/>
      <c r="E4" s="188"/>
      <c r="F4" s="188"/>
      <c r="G4" s="356" t="s">
        <v>288</v>
      </c>
      <c r="H4" s="188"/>
      <c r="I4" s="188"/>
      <c r="J4" s="188"/>
      <c r="K4" s="188"/>
      <c r="L4" s="188"/>
      <c r="M4" s="188"/>
      <c r="N4" s="188"/>
      <c r="O4" s="188"/>
      <c r="P4" s="188"/>
      <c r="Q4" s="188"/>
      <c r="R4" s="188"/>
      <c r="S4" s="188"/>
    </row>
    <row r="5" spans="1:64" ht="18" customHeight="1" x14ac:dyDescent="0.15">
      <c r="A5" s="188"/>
      <c r="B5" s="188"/>
      <c r="C5" s="188"/>
      <c r="D5" s="188"/>
      <c r="E5" s="188"/>
      <c r="F5" s="188"/>
      <c r="G5" s="189"/>
      <c r="H5" s="188"/>
      <c r="I5" s="188"/>
      <c r="J5" s="188"/>
      <c r="K5" s="188"/>
      <c r="L5" s="188"/>
      <c r="M5" s="188"/>
      <c r="N5" s="188"/>
      <c r="O5" s="188"/>
      <c r="P5" s="188"/>
      <c r="Q5" s="188"/>
      <c r="R5" s="188"/>
      <c r="S5" s="188"/>
    </row>
    <row r="6" spans="1:64" ht="18" customHeight="1" x14ac:dyDescent="0.15">
      <c r="A6" s="381" t="s">
        <v>493</v>
      </c>
      <c r="B6" s="381"/>
      <c r="C6" s="381"/>
      <c r="D6" s="381"/>
      <c r="E6" s="381"/>
      <c r="F6" s="381"/>
      <c r="G6" s="381"/>
      <c r="H6" s="381"/>
      <c r="I6" s="381"/>
      <c r="J6" s="381"/>
      <c r="K6" s="381"/>
      <c r="L6" s="381"/>
      <c r="M6" s="381"/>
      <c r="N6" s="381"/>
      <c r="O6" s="381"/>
      <c r="P6" s="381"/>
      <c r="Q6" s="381"/>
      <c r="R6" s="381"/>
      <c r="S6" s="381"/>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18" customHeight="1" x14ac:dyDescent="0.15">
      <c r="A7" s="382" t="s">
        <v>433</v>
      </c>
      <c r="B7" s="382"/>
      <c r="C7" s="382"/>
      <c r="D7" s="382"/>
      <c r="E7" s="382"/>
      <c r="F7" s="382"/>
      <c r="G7" s="382"/>
      <c r="H7" s="382"/>
      <c r="I7" s="382"/>
      <c r="J7" s="382"/>
      <c r="K7" s="382"/>
      <c r="L7" s="382"/>
      <c r="M7" s="382"/>
      <c r="N7" s="382"/>
      <c r="O7" s="382"/>
      <c r="P7" s="382"/>
      <c r="Q7" s="382"/>
      <c r="R7" s="382"/>
      <c r="S7" s="38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row>
    <row r="8" spans="1:64" ht="6.75" customHeight="1" x14ac:dyDescent="0.15"/>
    <row r="9" spans="1:64" ht="20.25" customHeight="1" x14ac:dyDescent="0.15">
      <c r="A9" s="187" t="s">
        <v>289</v>
      </c>
    </row>
    <row r="10" spans="1:64" ht="20.25" customHeight="1" x14ac:dyDescent="0.15">
      <c r="B10" s="218" t="s">
        <v>534</v>
      </c>
      <c r="C10" s="218"/>
      <c r="D10" s="218"/>
      <c r="E10" s="218"/>
      <c r="F10" s="218"/>
      <c r="G10" s="218"/>
      <c r="H10" s="218"/>
      <c r="I10" s="218"/>
      <c r="J10" s="218"/>
      <c r="K10" s="218"/>
      <c r="L10" s="218"/>
      <c r="M10" s="218"/>
      <c r="N10" s="218"/>
      <c r="O10" s="218"/>
      <c r="P10" s="218"/>
    </row>
    <row r="11" spans="1:64" ht="20.25" customHeight="1" x14ac:dyDescent="0.15">
      <c r="B11" s="187" t="s">
        <v>434</v>
      </c>
    </row>
    <row r="12" spans="1:64" ht="20.25" customHeight="1" x14ac:dyDescent="0.15">
      <c r="B12" s="187" t="s">
        <v>290</v>
      </c>
    </row>
    <row r="13" spans="1:64" ht="20.25" customHeight="1" x14ac:dyDescent="0.15">
      <c r="B13" s="383" t="s">
        <v>291</v>
      </c>
      <c r="C13" s="383"/>
      <c r="D13" s="383"/>
      <c r="E13" s="383" t="s">
        <v>292</v>
      </c>
      <c r="F13" s="383"/>
      <c r="G13" s="383"/>
      <c r="H13" s="383"/>
      <c r="I13" s="383"/>
      <c r="J13" s="383"/>
      <c r="K13" s="383" t="s">
        <v>293</v>
      </c>
      <c r="L13" s="383"/>
      <c r="M13" s="383"/>
      <c r="N13" s="383"/>
      <c r="O13" s="383"/>
      <c r="P13" s="383"/>
      <c r="Q13" s="383"/>
      <c r="R13" s="383"/>
    </row>
    <row r="14" spans="1:64" ht="33" customHeight="1" x14ac:dyDescent="0.15">
      <c r="B14" s="383" t="s">
        <v>152</v>
      </c>
      <c r="C14" s="383"/>
      <c r="D14" s="383"/>
      <c r="E14" s="190" t="s">
        <v>294</v>
      </c>
      <c r="F14" s="191"/>
      <c r="G14" s="191"/>
      <c r="H14" s="191"/>
      <c r="I14" s="191"/>
      <c r="J14" s="192"/>
      <c r="K14" s="384" t="s">
        <v>295</v>
      </c>
      <c r="L14" s="385"/>
      <c r="M14" s="385"/>
      <c r="N14" s="385"/>
      <c r="O14" s="385"/>
      <c r="P14" s="385"/>
      <c r="Q14" s="385"/>
      <c r="R14" s="385"/>
      <c r="S14" s="187" t="s">
        <v>86</v>
      </c>
    </row>
    <row r="15" spans="1:64" ht="33" customHeight="1" x14ac:dyDescent="0.15">
      <c r="B15" s="383" t="s">
        <v>152</v>
      </c>
      <c r="C15" s="383"/>
      <c r="D15" s="383"/>
      <c r="E15" s="190" t="s">
        <v>296</v>
      </c>
      <c r="F15" s="191"/>
      <c r="G15" s="191"/>
      <c r="H15" s="191"/>
      <c r="I15" s="191"/>
      <c r="J15" s="192"/>
      <c r="K15" s="384" t="s">
        <v>297</v>
      </c>
      <c r="L15" s="385"/>
      <c r="M15" s="385"/>
      <c r="N15" s="385"/>
      <c r="O15" s="385"/>
      <c r="P15" s="385"/>
      <c r="Q15" s="385"/>
      <c r="R15" s="385"/>
    </row>
    <row r="16" spans="1:64" ht="39.75" customHeight="1" x14ac:dyDescent="0.15">
      <c r="B16" s="383" t="s">
        <v>152</v>
      </c>
      <c r="C16" s="383"/>
      <c r="D16" s="383"/>
      <c r="E16" s="190" t="s">
        <v>298</v>
      </c>
      <c r="F16" s="191"/>
      <c r="G16" s="191"/>
      <c r="H16" s="191"/>
      <c r="I16" s="191"/>
      <c r="J16" s="192"/>
      <c r="K16" s="384" t="s">
        <v>443</v>
      </c>
      <c r="L16" s="385"/>
      <c r="M16" s="385"/>
      <c r="N16" s="385"/>
      <c r="O16" s="385"/>
      <c r="P16" s="385"/>
      <c r="Q16" s="385"/>
      <c r="R16" s="385"/>
    </row>
    <row r="17" spans="1:20" ht="20.25" customHeight="1" x14ac:dyDescent="0.15">
      <c r="B17" s="383" t="s">
        <v>152</v>
      </c>
      <c r="C17" s="383"/>
      <c r="D17" s="383"/>
      <c r="E17" s="190" t="s">
        <v>300</v>
      </c>
      <c r="F17" s="191"/>
      <c r="G17" s="191"/>
      <c r="H17" s="191"/>
      <c r="I17" s="191"/>
      <c r="J17" s="192"/>
      <c r="K17" s="385" t="s">
        <v>469</v>
      </c>
      <c r="L17" s="385"/>
      <c r="M17" s="385"/>
      <c r="N17" s="385"/>
      <c r="O17" s="385"/>
      <c r="P17" s="385"/>
      <c r="Q17" s="385"/>
      <c r="R17" s="385"/>
    </row>
    <row r="18" spans="1:20" ht="20.25" customHeight="1" x14ac:dyDescent="0.15">
      <c r="A18" s="193"/>
      <c r="B18" s="383" t="s">
        <v>301</v>
      </c>
      <c r="C18" s="383"/>
      <c r="D18" s="383"/>
      <c r="E18" s="190" t="s">
        <v>302</v>
      </c>
      <c r="F18" s="191"/>
      <c r="G18" s="191"/>
      <c r="H18" s="191"/>
      <c r="I18" s="191"/>
      <c r="J18" s="192"/>
      <c r="K18" s="194" t="s">
        <v>303</v>
      </c>
      <c r="L18" s="195"/>
      <c r="M18" s="195"/>
      <c r="N18" s="195"/>
      <c r="O18" s="195"/>
      <c r="P18" s="195"/>
      <c r="Q18" s="195"/>
      <c r="R18" s="196"/>
    </row>
    <row r="19" spans="1:20" ht="20.25" customHeight="1" x14ac:dyDescent="0.15">
      <c r="A19" s="193"/>
      <c r="B19" s="383" t="s">
        <v>304</v>
      </c>
      <c r="C19" s="383"/>
      <c r="D19" s="383"/>
      <c r="E19" s="190" t="s">
        <v>305</v>
      </c>
      <c r="F19" s="191"/>
      <c r="G19" s="191"/>
      <c r="H19" s="191"/>
      <c r="I19" s="191"/>
      <c r="J19" s="192"/>
      <c r="K19" s="194" t="s">
        <v>306</v>
      </c>
      <c r="L19" s="195"/>
      <c r="M19" s="195"/>
      <c r="N19" s="195"/>
      <c r="O19" s="195"/>
      <c r="P19" s="195"/>
      <c r="Q19" s="195"/>
      <c r="R19" s="196"/>
    </row>
    <row r="20" spans="1:20" ht="45.75" customHeight="1" x14ac:dyDescent="0.15">
      <c r="A20" s="193" t="s">
        <v>307</v>
      </c>
      <c r="B20" s="386" t="s">
        <v>308</v>
      </c>
      <c r="C20" s="386"/>
      <c r="D20" s="386"/>
      <c r="E20" s="197" t="s">
        <v>309</v>
      </c>
      <c r="F20" s="198"/>
      <c r="G20" s="198"/>
      <c r="H20" s="198"/>
      <c r="I20" s="198"/>
      <c r="J20" s="199"/>
      <c r="K20" s="387" t="s">
        <v>310</v>
      </c>
      <c r="L20" s="388"/>
      <c r="M20" s="388"/>
      <c r="N20" s="388"/>
      <c r="O20" s="388"/>
      <c r="P20" s="388"/>
      <c r="Q20" s="388"/>
      <c r="R20" s="389"/>
    </row>
    <row r="21" spans="1:20" ht="45" customHeight="1" x14ac:dyDescent="0.15">
      <c r="A21" s="193" t="s">
        <v>311</v>
      </c>
      <c r="B21" s="386" t="s">
        <v>312</v>
      </c>
      <c r="C21" s="386"/>
      <c r="D21" s="386"/>
      <c r="E21" s="197" t="s">
        <v>313</v>
      </c>
      <c r="F21" s="198"/>
      <c r="G21" s="198"/>
      <c r="H21" s="198"/>
      <c r="I21" s="198"/>
      <c r="J21" s="199"/>
      <c r="K21" s="387" t="s">
        <v>314</v>
      </c>
      <c r="L21" s="388"/>
      <c r="M21" s="388"/>
      <c r="N21" s="388"/>
      <c r="O21" s="388"/>
      <c r="P21" s="388"/>
      <c r="Q21" s="388"/>
      <c r="R21" s="389"/>
    </row>
    <row r="22" spans="1:20" ht="20.25" customHeight="1" x14ac:dyDescent="0.15">
      <c r="A22" s="193" t="s">
        <v>315</v>
      </c>
      <c r="B22" s="391" t="s">
        <v>316</v>
      </c>
      <c r="C22" s="391"/>
      <c r="D22" s="391"/>
      <c r="E22" s="200" t="s">
        <v>212</v>
      </c>
      <c r="F22" s="201"/>
      <c r="G22" s="201"/>
      <c r="H22" s="201"/>
      <c r="I22" s="201"/>
      <c r="J22" s="201"/>
      <c r="K22" s="202" t="s">
        <v>317</v>
      </c>
      <c r="L22" s="203"/>
      <c r="M22" s="203"/>
      <c r="N22" s="203"/>
      <c r="O22" s="203"/>
      <c r="P22" s="203"/>
      <c r="Q22" s="203"/>
      <c r="R22" s="204"/>
    </row>
    <row r="23" spans="1:20" ht="20.25" customHeight="1" x14ac:dyDescent="0.15">
      <c r="A23" s="193" t="s">
        <v>318</v>
      </c>
      <c r="B23" s="386" t="s">
        <v>319</v>
      </c>
      <c r="C23" s="386"/>
      <c r="D23" s="386"/>
      <c r="E23" s="197" t="s">
        <v>320</v>
      </c>
      <c r="F23" s="198"/>
      <c r="G23" s="198"/>
      <c r="H23" s="198"/>
      <c r="I23" s="198"/>
      <c r="J23" s="198"/>
      <c r="K23" s="205" t="s">
        <v>321</v>
      </c>
      <c r="L23" s="206"/>
      <c r="M23" s="206"/>
      <c r="N23" s="206"/>
      <c r="O23" s="206"/>
      <c r="P23" s="206"/>
      <c r="Q23" s="206"/>
      <c r="R23" s="207"/>
    </row>
    <row r="24" spans="1:20" ht="18" customHeight="1" x14ac:dyDescent="0.15">
      <c r="A24" s="193"/>
      <c r="B24" s="383"/>
      <c r="C24" s="383"/>
      <c r="D24" s="383"/>
      <c r="E24" s="392" t="s">
        <v>322</v>
      </c>
      <c r="F24" s="393"/>
      <c r="G24" s="393"/>
      <c r="H24" s="393"/>
      <c r="I24" s="393"/>
      <c r="J24" s="393"/>
      <c r="K24" s="385" t="s">
        <v>470</v>
      </c>
      <c r="L24" s="385"/>
      <c r="M24" s="385"/>
      <c r="N24" s="385"/>
      <c r="O24" s="385"/>
      <c r="P24" s="385"/>
      <c r="Q24" s="385"/>
      <c r="R24" s="385"/>
    </row>
    <row r="25" spans="1:20" ht="10.5" customHeight="1" x14ac:dyDescent="0.15">
      <c r="B25" s="390"/>
      <c r="C25" s="390"/>
      <c r="D25" s="390"/>
      <c r="E25" s="390"/>
      <c r="F25" s="390"/>
      <c r="G25" s="390"/>
      <c r="H25" s="390"/>
      <c r="I25" s="390"/>
      <c r="J25" s="390"/>
      <c r="K25" s="390"/>
      <c r="L25" s="390"/>
      <c r="M25" s="390"/>
      <c r="N25" s="390"/>
      <c r="O25" s="390"/>
      <c r="P25" s="390"/>
      <c r="Q25" s="390"/>
      <c r="R25" s="390"/>
      <c r="T25" s="152"/>
    </row>
    <row r="26" spans="1:20" ht="20.25" customHeight="1" x14ac:dyDescent="0.15">
      <c r="B26" s="208"/>
      <c r="C26" s="208"/>
      <c r="D26" s="208"/>
      <c r="E26" s="208"/>
      <c r="F26" s="208"/>
      <c r="G26" s="208"/>
      <c r="H26" s="208"/>
      <c r="I26" s="208"/>
      <c r="J26" s="208"/>
      <c r="K26" s="208"/>
      <c r="L26" s="208"/>
      <c r="M26" s="208"/>
      <c r="N26" s="208"/>
      <c r="O26" s="208"/>
      <c r="P26" s="208"/>
      <c r="Q26" s="208"/>
      <c r="R26" s="208"/>
    </row>
    <row r="27" spans="1:20" ht="20.25" customHeight="1" x14ac:dyDescent="0.15">
      <c r="B27" s="193"/>
      <c r="C27" s="187" t="s">
        <v>435</v>
      </c>
      <c r="E27" s="193"/>
      <c r="F27" s="193"/>
      <c r="G27" s="193"/>
      <c r="H27" s="193"/>
      <c r="I27" s="193"/>
      <c r="J27" s="193"/>
      <c r="K27" s="193"/>
      <c r="L27" s="193"/>
      <c r="M27" s="193"/>
      <c r="N27" s="193"/>
      <c r="O27" s="193"/>
      <c r="P27" s="193"/>
      <c r="Q27" s="193"/>
      <c r="R27" s="193"/>
    </row>
    <row r="28" spans="1:20" ht="20.25" customHeight="1" x14ac:dyDescent="0.15">
      <c r="B28" s="193"/>
      <c r="C28" s="152"/>
      <c r="D28" s="187" t="s">
        <v>324</v>
      </c>
      <c r="E28" s="193"/>
      <c r="F28" s="187" t="s">
        <v>325</v>
      </c>
      <c r="G28" s="193"/>
      <c r="H28" s="193"/>
      <c r="I28" s="193"/>
      <c r="J28" s="193"/>
      <c r="K28" s="193"/>
      <c r="L28" s="193"/>
      <c r="M28" s="193"/>
      <c r="N28" s="193"/>
      <c r="O28" s="193"/>
      <c r="P28" s="193"/>
      <c r="Q28" s="193"/>
      <c r="R28" s="193"/>
    </row>
    <row r="29" spans="1:20" ht="20.25" customHeight="1" x14ac:dyDescent="0.15">
      <c r="B29" s="193"/>
      <c r="C29" s="152"/>
      <c r="D29" s="187" t="s">
        <v>436</v>
      </c>
      <c r="E29" s="193"/>
      <c r="F29" s="187" t="s">
        <v>326</v>
      </c>
      <c r="G29" s="193"/>
      <c r="H29" s="193"/>
      <c r="I29" s="193"/>
      <c r="J29" s="193"/>
      <c r="K29" s="193"/>
      <c r="L29" s="193"/>
      <c r="M29" s="193"/>
      <c r="N29" s="193"/>
      <c r="O29" s="193"/>
      <c r="P29" s="193"/>
      <c r="Q29" s="193"/>
      <c r="R29" s="193"/>
    </row>
    <row r="30" spans="1:20" ht="20.25" customHeight="1" x14ac:dyDescent="0.15">
      <c r="B30" s="193"/>
      <c r="C30" s="152"/>
      <c r="D30" s="187" t="s">
        <v>437</v>
      </c>
      <c r="E30" s="193"/>
      <c r="F30" s="187" t="s">
        <v>327</v>
      </c>
      <c r="G30" s="193"/>
      <c r="H30" s="193"/>
      <c r="I30" s="193"/>
      <c r="J30" s="193"/>
      <c r="K30" s="193"/>
      <c r="L30" s="193"/>
      <c r="M30" s="193"/>
      <c r="N30" s="193"/>
      <c r="O30" s="193"/>
      <c r="P30" s="193"/>
      <c r="Q30" s="193"/>
      <c r="R30" s="193"/>
    </row>
    <row r="31" spans="1:20" ht="20.25" customHeight="1" x14ac:dyDescent="0.15">
      <c r="B31" s="193"/>
      <c r="C31" s="152"/>
      <c r="D31" s="187" t="s">
        <v>438</v>
      </c>
      <c r="E31" s="193"/>
      <c r="F31" s="187" t="s">
        <v>328</v>
      </c>
      <c r="G31" s="193"/>
      <c r="H31" s="193"/>
      <c r="I31" s="193"/>
      <c r="J31" s="193"/>
      <c r="K31" s="193"/>
      <c r="L31" s="193"/>
      <c r="M31" s="193"/>
      <c r="N31" s="193"/>
      <c r="O31" s="193"/>
      <c r="P31" s="193"/>
      <c r="Q31" s="193"/>
      <c r="R31" s="193"/>
    </row>
    <row r="32" spans="1:20" ht="20.25" customHeight="1" x14ac:dyDescent="0.15">
      <c r="B32" s="193"/>
      <c r="C32" s="152"/>
      <c r="E32" s="193"/>
      <c r="G32" s="193"/>
      <c r="H32" s="193"/>
      <c r="I32" s="193"/>
      <c r="J32" s="193"/>
      <c r="K32" s="193"/>
      <c r="L32" s="193"/>
      <c r="M32" s="193"/>
      <c r="N32" s="193"/>
      <c r="O32" s="193"/>
      <c r="P32" s="193"/>
      <c r="Q32" s="193"/>
      <c r="R32" s="193"/>
    </row>
    <row r="33" spans="1:64" ht="20.25" customHeight="1" x14ac:dyDescent="0.15">
      <c r="B33" s="187" t="s">
        <v>329</v>
      </c>
    </row>
    <row r="34" spans="1:64" ht="20.25" customHeight="1" x14ac:dyDescent="0.15">
      <c r="D34" s="187" t="s">
        <v>330</v>
      </c>
    </row>
    <row r="35" spans="1:64" ht="20.25" customHeight="1" x14ac:dyDescent="0.15">
      <c r="D35" s="187" t="s">
        <v>331</v>
      </c>
    </row>
    <row r="36" spans="1:64" ht="20.25" customHeight="1" x14ac:dyDescent="0.15">
      <c r="D36" s="187" t="s">
        <v>332</v>
      </c>
      <c r="V36" s="152"/>
    </row>
    <row r="37" spans="1:64" ht="16.5" customHeight="1" x14ac:dyDescent="0.15"/>
    <row r="38" spans="1:64" ht="16.5" customHeight="1" x14ac:dyDescent="0.15">
      <c r="A38" s="187" t="s">
        <v>333</v>
      </c>
    </row>
    <row r="39" spans="1:64" ht="18" customHeight="1" x14ac:dyDescent="0.15">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row>
    <row r="40" spans="1:64" ht="18" customHeight="1" x14ac:dyDescent="0.15">
      <c r="A40" s="152"/>
      <c r="B40" s="152" t="s">
        <v>439</v>
      </c>
      <c r="C40" s="152"/>
      <c r="D40" s="152"/>
      <c r="E40" s="152" t="s">
        <v>440</v>
      </c>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row>
    <row r="41" spans="1:64" ht="18" customHeight="1" x14ac:dyDescent="0.15">
      <c r="A41" s="152"/>
      <c r="B41" s="153" t="s">
        <v>494</v>
      </c>
      <c r="C41" s="152"/>
      <c r="D41" s="152"/>
      <c r="E41" s="153"/>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row>
    <row r="42" spans="1:64" ht="18" customHeight="1" x14ac:dyDescent="0.15">
      <c r="A42" s="152"/>
      <c r="B42" s="152" t="s">
        <v>471</v>
      </c>
      <c r="C42" s="152"/>
      <c r="D42" s="152"/>
      <c r="E42" s="228" t="s">
        <v>441</v>
      </c>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row>
    <row r="43" spans="1:64" ht="18" customHeight="1" x14ac:dyDescent="0.15">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row>
    <row r="44" spans="1:64" ht="18" customHeight="1" x14ac:dyDescent="0.15">
      <c r="A44" s="152"/>
      <c r="B44" s="152"/>
      <c r="C44" s="152"/>
      <c r="D44" s="209" t="s">
        <v>442</v>
      </c>
      <c r="E44" s="210"/>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row>
    <row r="45" spans="1:64" ht="16.5" customHeight="1" x14ac:dyDescent="0.15">
      <c r="D45" s="187" t="s">
        <v>335</v>
      </c>
    </row>
    <row r="46" spans="1:64" ht="16.5" customHeight="1" x14ac:dyDescent="0.15">
      <c r="D46" s="187" t="s">
        <v>336</v>
      </c>
    </row>
    <row r="47" spans="1:64" ht="16.5" customHeight="1" x14ac:dyDescent="0.15"/>
    <row r="48" spans="1:64" ht="18" customHeight="1" x14ac:dyDescent="0.15">
      <c r="A48" s="152" t="s">
        <v>337</v>
      </c>
      <c r="B48" s="152"/>
      <c r="C48" s="152"/>
      <c r="D48" s="152"/>
      <c r="E48" s="152"/>
      <c r="F48" s="152"/>
      <c r="G48" s="152"/>
      <c r="H48" s="152"/>
      <c r="I48" s="152"/>
      <c r="J48" s="152"/>
      <c r="K48" s="152"/>
      <c r="L48" s="152"/>
      <c r="M48" s="152"/>
      <c r="N48" s="152"/>
      <c r="O48" s="152"/>
      <c r="P48" s="152"/>
      <c r="Q48" s="152"/>
      <c r="R48" s="152"/>
      <c r="S48" s="152"/>
      <c r="T48" s="152"/>
      <c r="U48" s="211"/>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row>
    <row r="49" spans="1:64" ht="18" customHeight="1" x14ac:dyDescent="0.15">
      <c r="B49" s="152"/>
      <c r="C49" s="152"/>
      <c r="D49" s="153" t="s">
        <v>496</v>
      </c>
      <c r="E49" s="152"/>
      <c r="F49" s="152"/>
      <c r="S49" s="212"/>
    </row>
    <row r="50" spans="1:64" ht="18" customHeight="1" x14ac:dyDescent="0.15">
      <c r="B50" s="152"/>
      <c r="C50" s="152"/>
      <c r="D50" s="152" t="s">
        <v>472</v>
      </c>
      <c r="E50" s="152"/>
      <c r="F50" s="152"/>
      <c r="S50" s="152"/>
    </row>
    <row r="51" spans="1:64" ht="18" customHeight="1" x14ac:dyDescent="0.15">
      <c r="B51" s="152"/>
      <c r="C51" s="152"/>
      <c r="D51" s="152"/>
      <c r="E51" s="152"/>
      <c r="F51" s="152"/>
      <c r="S51" s="152"/>
    </row>
    <row r="52" spans="1:64" ht="16.5" customHeight="1" x14ac:dyDescent="0.15">
      <c r="B52" s="152"/>
      <c r="C52" s="152"/>
      <c r="D52" s="152" t="s">
        <v>473</v>
      </c>
      <c r="E52" s="152"/>
      <c r="U52" s="152"/>
    </row>
    <row r="53" spans="1:64" ht="16.5" customHeight="1" x14ac:dyDescent="0.15">
      <c r="B53" s="152" t="s">
        <v>474</v>
      </c>
      <c r="C53" s="152"/>
      <c r="D53" s="152"/>
      <c r="E53" s="152"/>
      <c r="U53" s="152"/>
      <c r="V53" s="152"/>
    </row>
    <row r="54" spans="1:64" ht="16.5" customHeight="1" x14ac:dyDescent="0.15"/>
    <row r="55" spans="1:64" ht="16.5" customHeight="1" x14ac:dyDescent="0.15">
      <c r="A55" s="152" t="s">
        <v>475</v>
      </c>
    </row>
    <row r="56" spans="1:64" ht="16.5" customHeight="1" x14ac:dyDescent="0.15">
      <c r="A56" s="186"/>
      <c r="B56" s="213"/>
    </row>
    <row r="57" spans="1:64" ht="16.5" customHeight="1" x14ac:dyDescent="0.15"/>
    <row r="58" spans="1:64" ht="20.25" customHeight="1" x14ac:dyDescent="0.15">
      <c r="A58" s="214" t="s">
        <v>338</v>
      </c>
      <c r="B58" s="214"/>
      <c r="C58" s="214"/>
      <c r="D58" s="152"/>
      <c r="E58" s="152"/>
      <c r="F58" s="152"/>
      <c r="G58" s="152"/>
      <c r="H58" s="152"/>
      <c r="I58" s="152"/>
      <c r="J58" s="152"/>
      <c r="K58" s="152"/>
      <c r="L58" s="152"/>
      <c r="M58" s="152"/>
      <c r="N58" s="152"/>
      <c r="O58" s="152"/>
      <c r="P58" s="152"/>
      <c r="Q58" s="152"/>
      <c r="R58" s="152"/>
      <c r="S58" s="152"/>
      <c r="T58" s="152"/>
      <c r="U58" s="152"/>
      <c r="V58" s="152"/>
      <c r="W58" s="152"/>
      <c r="X58" s="152"/>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row>
    <row r="59" spans="1:64" ht="4.5" customHeight="1" x14ac:dyDescent="0.15">
      <c r="A59" s="214"/>
      <c r="B59" s="214"/>
      <c r="C59" s="214"/>
      <c r="D59" s="152"/>
      <c r="E59" s="152"/>
      <c r="F59" s="152"/>
      <c r="G59" s="152"/>
      <c r="H59" s="152"/>
      <c r="I59" s="152"/>
      <c r="J59" s="152"/>
      <c r="K59" s="152"/>
      <c r="L59" s="152"/>
      <c r="M59" s="152"/>
      <c r="N59" s="152"/>
      <c r="O59" s="152"/>
      <c r="P59" s="152"/>
      <c r="Q59" s="152"/>
      <c r="R59" s="216"/>
      <c r="S59" s="216"/>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row>
    <row r="60" spans="1:64" ht="20.25" customHeight="1" x14ac:dyDescent="0.15">
      <c r="A60" s="280" t="s">
        <v>495</v>
      </c>
      <c r="B60" s="153"/>
      <c r="C60" s="152"/>
      <c r="D60" s="152"/>
      <c r="E60" s="152"/>
      <c r="F60" s="152"/>
      <c r="G60" s="152"/>
      <c r="H60" s="217"/>
      <c r="I60" s="152"/>
      <c r="J60" s="152"/>
      <c r="K60" s="152"/>
      <c r="L60" s="152"/>
      <c r="M60" s="152"/>
      <c r="N60" s="152"/>
      <c r="O60" s="152"/>
      <c r="P60" s="152"/>
      <c r="Q60" s="152"/>
      <c r="R60" s="216"/>
      <c r="S60" s="216"/>
      <c r="V60" s="152"/>
    </row>
    <row r="61" spans="1:64" ht="6" customHeight="1" x14ac:dyDescent="0.15">
      <c r="A61" s="152"/>
      <c r="B61" s="152"/>
      <c r="C61" s="152"/>
      <c r="D61" s="152"/>
      <c r="E61" s="152"/>
      <c r="F61" s="152"/>
      <c r="G61" s="152"/>
      <c r="H61" s="152"/>
      <c r="I61" s="152"/>
      <c r="J61" s="152"/>
      <c r="K61" s="152"/>
      <c r="L61" s="152"/>
      <c r="M61" s="152"/>
      <c r="N61" s="152"/>
      <c r="O61" s="152"/>
      <c r="P61" s="152"/>
      <c r="Q61" s="152"/>
    </row>
    <row r="62" spans="1:64" ht="20.25" customHeight="1" x14ac:dyDescent="0.15">
      <c r="A62" s="152"/>
      <c r="B62" s="223" t="s">
        <v>339</v>
      </c>
      <c r="C62" s="225"/>
      <c r="D62" s="225"/>
      <c r="E62" s="281" t="s">
        <v>444</v>
      </c>
      <c r="F62" s="226"/>
      <c r="G62" s="226"/>
      <c r="H62" s="226"/>
      <c r="I62" s="226"/>
      <c r="J62" s="226"/>
      <c r="K62" s="226"/>
      <c r="L62" s="226"/>
      <c r="M62" s="226"/>
      <c r="N62" s="25"/>
      <c r="O62" s="25"/>
      <c r="P62" s="25"/>
      <c r="Q62" s="25"/>
      <c r="R62" s="224"/>
    </row>
    <row r="63" spans="1:64" ht="16.5" customHeight="1" x14ac:dyDescent="0.15">
      <c r="A63" s="152"/>
      <c r="B63" s="25" t="s">
        <v>340</v>
      </c>
      <c r="C63" s="25"/>
      <c r="D63" s="25"/>
      <c r="E63" s="25"/>
      <c r="F63" s="25"/>
      <c r="G63" s="25"/>
      <c r="H63" s="25"/>
      <c r="I63" s="25"/>
      <c r="J63" s="25"/>
      <c r="K63" s="25"/>
      <c r="L63" s="25"/>
      <c r="M63" s="25"/>
      <c r="N63" s="25"/>
      <c r="O63" s="25"/>
      <c r="P63" s="25"/>
      <c r="Q63" s="25"/>
      <c r="R63" s="224"/>
    </row>
    <row r="64" spans="1:64" x14ac:dyDescent="0.15">
      <c r="B64" s="224"/>
      <c r="C64" s="224"/>
      <c r="D64" s="224"/>
      <c r="E64" s="224"/>
      <c r="F64" s="224"/>
      <c r="G64" s="224"/>
      <c r="H64" s="224"/>
      <c r="I64" s="224"/>
      <c r="J64" s="224"/>
      <c r="K64" s="224"/>
      <c r="L64" s="224"/>
      <c r="M64" s="224"/>
      <c r="N64" s="224"/>
      <c r="O64" s="224"/>
      <c r="P64" s="224"/>
      <c r="Q64" s="224"/>
      <c r="R64" s="224"/>
    </row>
    <row r="82" spans="1:1" x14ac:dyDescent="0.15">
      <c r="A82" s="152"/>
    </row>
  </sheetData>
  <mergeCells count="29">
    <mergeCell ref="B25:D25"/>
    <mergeCell ref="E25:J25"/>
    <mergeCell ref="K25:R25"/>
    <mergeCell ref="B21:D21"/>
    <mergeCell ref="K21:R21"/>
    <mergeCell ref="B22:D22"/>
    <mergeCell ref="B23:D23"/>
    <mergeCell ref="B24:D24"/>
    <mergeCell ref="E24:J24"/>
    <mergeCell ref="K24:R24"/>
    <mergeCell ref="B17:D17"/>
    <mergeCell ref="K17:R17"/>
    <mergeCell ref="B18:D18"/>
    <mergeCell ref="B19:D19"/>
    <mergeCell ref="B20:D20"/>
    <mergeCell ref="K20:R20"/>
    <mergeCell ref="B14:D14"/>
    <mergeCell ref="K14:R14"/>
    <mergeCell ref="B15:D15"/>
    <mergeCell ref="K15:R15"/>
    <mergeCell ref="B16:D16"/>
    <mergeCell ref="K16:R16"/>
    <mergeCell ref="A1:S1"/>
    <mergeCell ref="A3:S3"/>
    <mergeCell ref="A6:S6"/>
    <mergeCell ref="A7:S7"/>
    <mergeCell ref="B13:D13"/>
    <mergeCell ref="E13:J13"/>
    <mergeCell ref="K13:R13"/>
  </mergeCells>
  <phoneticPr fontId="5"/>
  <printOptions horizontalCentered="1"/>
  <pageMargins left="0.51181102362204722" right="0.51181102362204722" top="0.74803149606299213" bottom="0.55118110236220474" header="0.51181102362204722" footer="0.51181102362204722"/>
  <pageSetup paperSize="9" scale="95" firstPageNumber="0" orientation="portrait" r:id="rId1"/>
  <rowBreaks count="1" manualBreakCount="1">
    <brk id="3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U84"/>
  <sheetViews>
    <sheetView topLeftCell="A34" zoomScaleNormal="100" workbookViewId="0">
      <selection activeCell="T22" sqref="T22"/>
    </sheetView>
  </sheetViews>
  <sheetFormatPr defaultColWidth="9" defaultRowHeight="13.5" x14ac:dyDescent="0.15"/>
  <cols>
    <col min="1" max="9" width="5.125" style="218" customWidth="1"/>
    <col min="10" max="10" width="9.25" style="218" customWidth="1"/>
    <col min="11" max="17" width="5.125" style="218" customWidth="1"/>
    <col min="18" max="18" width="9.25" style="218" customWidth="1"/>
    <col min="19" max="19" width="5.5" style="218" customWidth="1"/>
    <col min="20" max="46" width="9" style="218"/>
    <col min="47" max="16384" width="9" style="153"/>
  </cols>
  <sheetData>
    <row r="1" spans="1:46" ht="6.75" customHeight="1" x14ac:dyDescent="0.1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18" customHeight="1" x14ac:dyDescent="0.15">
      <c r="A2" s="397" t="s">
        <v>432</v>
      </c>
      <c r="B2" s="397"/>
      <c r="C2" s="397"/>
      <c r="D2" s="397"/>
      <c r="E2" s="397"/>
      <c r="F2" s="397"/>
      <c r="G2" s="397"/>
      <c r="H2" s="397"/>
      <c r="I2" s="397"/>
      <c r="J2" s="397"/>
      <c r="K2" s="397"/>
      <c r="L2" s="397"/>
      <c r="M2" s="397"/>
      <c r="N2" s="397"/>
      <c r="O2" s="397"/>
      <c r="P2" s="397"/>
      <c r="Q2" s="397"/>
      <c r="R2" s="397"/>
      <c r="S2" s="397"/>
    </row>
    <row r="3" spans="1:46" ht="18" customHeight="1" x14ac:dyDescent="0.15">
      <c r="A3" s="282"/>
      <c r="B3" s="282"/>
      <c r="C3" s="282"/>
      <c r="D3" s="282"/>
      <c r="E3" s="282"/>
      <c r="F3" s="282"/>
      <c r="G3" s="282"/>
      <c r="H3" s="282"/>
      <c r="I3" s="282"/>
      <c r="J3" s="282"/>
      <c r="K3" s="282"/>
      <c r="L3" s="282"/>
      <c r="M3" s="282"/>
      <c r="N3" s="282"/>
      <c r="O3" s="282"/>
      <c r="P3" s="282"/>
      <c r="Q3" s="282"/>
      <c r="R3" s="282"/>
      <c r="S3" s="282"/>
    </row>
    <row r="4" spans="1:46" ht="12" customHeight="1" x14ac:dyDescent="0.15">
      <c r="A4" s="381"/>
      <c r="B4" s="381"/>
      <c r="C4" s="381"/>
      <c r="D4" s="381"/>
      <c r="E4" s="381"/>
      <c r="F4" s="381"/>
      <c r="G4" s="381"/>
      <c r="H4" s="381"/>
      <c r="I4" s="381"/>
      <c r="J4" s="381"/>
      <c r="K4" s="381"/>
      <c r="L4" s="381"/>
      <c r="M4" s="381"/>
      <c r="N4" s="381"/>
      <c r="O4" s="381"/>
      <c r="P4" s="381"/>
      <c r="Q4" s="381"/>
      <c r="R4" s="381"/>
      <c r="S4" s="381"/>
      <c r="T4" s="153"/>
      <c r="U4" s="153" t="s">
        <v>445</v>
      </c>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row>
    <row r="5" spans="1:46" ht="15.6" customHeight="1" x14ac:dyDescent="0.15">
      <c r="A5" s="398" t="s">
        <v>341</v>
      </c>
      <c r="B5" s="398"/>
      <c r="C5" s="398"/>
      <c r="D5" s="398"/>
      <c r="E5" s="398"/>
      <c r="F5" s="398"/>
      <c r="G5" s="398"/>
      <c r="H5" s="398"/>
      <c r="I5" s="398"/>
      <c r="J5" s="398"/>
      <c r="K5" s="398"/>
      <c r="L5" s="398"/>
      <c r="M5" s="398"/>
      <c r="N5" s="398"/>
      <c r="O5" s="398"/>
      <c r="P5" s="398"/>
      <c r="Q5" s="398"/>
      <c r="R5" s="398"/>
      <c r="S5" s="398"/>
      <c r="T5" s="153"/>
      <c r="U5" s="153" t="s">
        <v>342</v>
      </c>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6.6" hidden="1" customHeight="1" x14ac:dyDescent="0.15"/>
    <row r="7" spans="1:46" ht="20.25" customHeight="1" x14ac:dyDescent="0.15">
      <c r="A7" s="218" t="s">
        <v>289</v>
      </c>
    </row>
    <row r="8" spans="1:46" ht="20.25" customHeight="1" x14ac:dyDescent="0.15">
      <c r="B8" s="218" t="s">
        <v>497</v>
      </c>
      <c r="U8" s="153" t="s">
        <v>343</v>
      </c>
    </row>
    <row r="9" spans="1:46" ht="20.25" customHeight="1" x14ac:dyDescent="0.15">
      <c r="B9" s="218" t="s">
        <v>498</v>
      </c>
      <c r="U9" s="153" t="s">
        <v>344</v>
      </c>
    </row>
    <row r="10" spans="1:46" ht="20.25" customHeight="1" x14ac:dyDescent="0.15">
      <c r="B10" s="218" t="s">
        <v>290</v>
      </c>
    </row>
    <row r="11" spans="1:46" ht="20.25" customHeight="1" x14ac:dyDescent="0.15">
      <c r="B11" s="399" t="s">
        <v>291</v>
      </c>
      <c r="C11" s="399"/>
      <c r="D11" s="399"/>
      <c r="E11" s="399" t="s">
        <v>292</v>
      </c>
      <c r="F11" s="399"/>
      <c r="G11" s="399"/>
      <c r="H11" s="399"/>
      <c r="I11" s="399"/>
      <c r="J11" s="399"/>
      <c r="K11" s="399" t="s">
        <v>293</v>
      </c>
      <c r="L11" s="399"/>
      <c r="M11" s="399"/>
      <c r="N11" s="399"/>
      <c r="O11" s="399"/>
      <c r="P11" s="399"/>
      <c r="Q11" s="399"/>
      <c r="R11" s="399"/>
    </row>
    <row r="12" spans="1:46" ht="20.25" customHeight="1" x14ac:dyDescent="0.15">
      <c r="B12" s="399" t="s">
        <v>152</v>
      </c>
      <c r="C12" s="399"/>
      <c r="D12" s="399"/>
      <c r="E12" s="283" t="s">
        <v>345</v>
      </c>
      <c r="F12" s="284"/>
      <c r="G12" s="284"/>
      <c r="H12" s="284"/>
      <c r="I12" s="284"/>
      <c r="J12" s="285"/>
      <c r="K12" s="400" t="s">
        <v>346</v>
      </c>
      <c r="L12" s="400"/>
      <c r="M12" s="400"/>
      <c r="N12" s="400"/>
      <c r="O12" s="400"/>
      <c r="P12" s="400"/>
      <c r="Q12" s="400"/>
      <c r="R12" s="400"/>
    </row>
    <row r="13" spans="1:46" ht="20.25" customHeight="1" x14ac:dyDescent="0.15">
      <c r="B13" s="399" t="s">
        <v>152</v>
      </c>
      <c r="C13" s="399"/>
      <c r="D13" s="399"/>
      <c r="E13" s="283" t="s">
        <v>298</v>
      </c>
      <c r="F13" s="284"/>
      <c r="G13" s="284"/>
      <c r="H13" s="284"/>
      <c r="I13" s="284"/>
      <c r="J13" s="285"/>
      <c r="K13" s="400" t="s">
        <v>299</v>
      </c>
      <c r="L13" s="400"/>
      <c r="M13" s="400"/>
      <c r="N13" s="400"/>
      <c r="O13" s="400"/>
      <c r="P13" s="400"/>
      <c r="Q13" s="400"/>
      <c r="R13" s="400"/>
    </row>
    <row r="14" spans="1:46" ht="20.25" customHeight="1" x14ac:dyDescent="0.15">
      <c r="B14" s="399" t="s">
        <v>152</v>
      </c>
      <c r="C14" s="399"/>
      <c r="D14" s="399"/>
      <c r="E14" s="283" t="s">
        <v>347</v>
      </c>
      <c r="F14" s="284"/>
      <c r="G14" s="284"/>
      <c r="H14" s="284"/>
      <c r="I14" s="284"/>
      <c r="J14" s="285"/>
      <c r="K14" s="401" t="s">
        <v>469</v>
      </c>
      <c r="L14" s="401"/>
      <c r="M14" s="401"/>
      <c r="N14" s="401"/>
      <c r="O14" s="401"/>
      <c r="P14" s="401"/>
      <c r="Q14" s="401"/>
      <c r="R14" s="401"/>
    </row>
    <row r="15" spans="1:46" ht="20.25" customHeight="1" x14ac:dyDescent="0.15">
      <c r="A15" s="286" t="s">
        <v>348</v>
      </c>
      <c r="B15" s="399" t="s">
        <v>301</v>
      </c>
      <c r="C15" s="399"/>
      <c r="D15" s="399"/>
      <c r="E15" s="283" t="s">
        <v>302</v>
      </c>
      <c r="F15" s="284"/>
      <c r="G15" s="284"/>
      <c r="H15" s="284"/>
      <c r="I15" s="284"/>
      <c r="J15" s="285"/>
      <c r="K15" s="287" t="s">
        <v>303</v>
      </c>
      <c r="L15" s="288"/>
      <c r="M15" s="288"/>
      <c r="N15" s="288"/>
      <c r="O15" s="288"/>
      <c r="P15" s="288"/>
      <c r="Q15" s="288"/>
      <c r="R15" s="289"/>
    </row>
    <row r="16" spans="1:46" ht="20.25" customHeight="1" x14ac:dyDescent="0.15">
      <c r="A16" s="286" t="s">
        <v>349</v>
      </c>
      <c r="B16" s="399" t="s">
        <v>304</v>
      </c>
      <c r="C16" s="399"/>
      <c r="D16" s="399"/>
      <c r="E16" s="283" t="s">
        <v>305</v>
      </c>
      <c r="F16" s="284"/>
      <c r="G16" s="284"/>
      <c r="H16" s="284"/>
      <c r="I16" s="284"/>
      <c r="J16" s="285"/>
      <c r="K16" s="287" t="s">
        <v>306</v>
      </c>
      <c r="L16" s="288"/>
      <c r="M16" s="288"/>
      <c r="N16" s="288"/>
      <c r="O16" s="288"/>
      <c r="P16" s="288"/>
      <c r="Q16" s="288"/>
      <c r="R16" s="289"/>
    </row>
    <row r="17" spans="1:18" ht="18.75" customHeight="1" x14ac:dyDescent="0.15">
      <c r="A17" s="286" t="s">
        <v>350</v>
      </c>
      <c r="B17" s="399"/>
      <c r="C17" s="399"/>
      <c r="D17" s="399"/>
      <c r="E17" s="408" t="s">
        <v>322</v>
      </c>
      <c r="F17" s="409"/>
      <c r="G17" s="409"/>
      <c r="H17" s="409"/>
      <c r="I17" s="409"/>
      <c r="J17" s="409"/>
      <c r="K17" s="400" t="s">
        <v>323</v>
      </c>
      <c r="L17" s="400"/>
      <c r="M17" s="400"/>
      <c r="N17" s="400"/>
      <c r="O17" s="400"/>
      <c r="P17" s="400"/>
      <c r="Q17" s="400"/>
      <c r="R17" s="400"/>
    </row>
    <row r="18" spans="1:18" ht="12.6" customHeight="1" x14ac:dyDescent="0.15">
      <c r="B18" s="410"/>
      <c r="C18" s="410"/>
      <c r="D18" s="410"/>
      <c r="E18" s="410"/>
      <c r="F18" s="410"/>
      <c r="G18" s="410"/>
      <c r="H18" s="410"/>
      <c r="I18" s="410"/>
      <c r="J18" s="410"/>
      <c r="K18" s="410"/>
      <c r="L18" s="410"/>
      <c r="M18" s="410"/>
      <c r="N18" s="410"/>
      <c r="O18" s="410"/>
      <c r="P18" s="410"/>
      <c r="Q18" s="410"/>
      <c r="R18" s="410"/>
    </row>
    <row r="19" spans="1:18" s="218" customFormat="1" ht="20.25" customHeight="1" x14ac:dyDescent="0.15">
      <c r="A19" s="218" t="s">
        <v>351</v>
      </c>
    </row>
    <row r="20" spans="1:18" s="218" customFormat="1" ht="20.25" customHeight="1" x14ac:dyDescent="0.15">
      <c r="B20" s="218" t="s">
        <v>352</v>
      </c>
    </row>
    <row r="21" spans="1:18" s="218" customFormat="1" ht="20.25" customHeight="1" x14ac:dyDescent="0.15">
      <c r="C21" s="218" t="s">
        <v>353</v>
      </c>
    </row>
    <row r="22" spans="1:18" s="218" customFormat="1" ht="20.25" customHeight="1" x14ac:dyDescent="0.15">
      <c r="C22" s="218" t="s">
        <v>354</v>
      </c>
    </row>
    <row r="23" spans="1:18" s="218" customFormat="1" ht="20.25" customHeight="1" x14ac:dyDescent="0.15">
      <c r="B23" s="218" t="s">
        <v>355</v>
      </c>
    </row>
    <row r="24" spans="1:18" s="218" customFormat="1" ht="20.25" customHeight="1" x14ac:dyDescent="0.15">
      <c r="C24" s="218" t="s">
        <v>356</v>
      </c>
    </row>
    <row r="25" spans="1:18" s="218" customFormat="1" ht="20.25" customHeight="1" x14ac:dyDescent="0.15">
      <c r="C25" s="218" t="s">
        <v>357</v>
      </c>
    </row>
    <row r="26" spans="1:18" s="218" customFormat="1" ht="20.25" customHeight="1" x14ac:dyDescent="0.15">
      <c r="C26" s="218" t="s">
        <v>499</v>
      </c>
    </row>
    <row r="27" spans="1:18" s="218" customFormat="1" ht="20.25" customHeight="1" x14ac:dyDescent="0.15">
      <c r="B27" s="218" t="s">
        <v>358</v>
      </c>
    </row>
    <row r="28" spans="1:18" s="218" customFormat="1" ht="20.25" customHeight="1" x14ac:dyDescent="0.15">
      <c r="C28" s="218" t="s">
        <v>359</v>
      </c>
    </row>
    <row r="29" spans="1:18" s="218" customFormat="1" ht="20.25" customHeight="1" x14ac:dyDescent="0.15">
      <c r="C29" s="218" t="s">
        <v>446</v>
      </c>
    </row>
    <row r="30" spans="1:18" s="218" customFormat="1" ht="20.25" customHeight="1" x14ac:dyDescent="0.15">
      <c r="C30" s="218" t="s">
        <v>447</v>
      </c>
    </row>
    <row r="31" spans="1:18" s="218" customFormat="1" ht="20.25" customHeight="1" x14ac:dyDescent="0.15">
      <c r="B31" s="218" t="s">
        <v>360</v>
      </c>
    </row>
    <row r="32" spans="1:18" s="218" customFormat="1" ht="20.25" customHeight="1" x14ac:dyDescent="0.15">
      <c r="C32" s="218" t="s">
        <v>361</v>
      </c>
    </row>
    <row r="33" spans="1:46" s="218" customFormat="1" ht="20.25" customHeight="1" x14ac:dyDescent="0.15">
      <c r="C33" s="218" t="s">
        <v>362</v>
      </c>
    </row>
    <row r="34" spans="1:46" s="218" customFormat="1" ht="20.25" customHeight="1" x14ac:dyDescent="0.15">
      <c r="C34" s="218" t="s">
        <v>448</v>
      </c>
      <c r="D34" s="290"/>
    </row>
    <row r="35" spans="1:46" s="218" customFormat="1" ht="20.25" customHeight="1" x14ac:dyDescent="0.15">
      <c r="C35" s="218" t="s">
        <v>449</v>
      </c>
    </row>
    <row r="36" spans="1:46" s="218" customFormat="1" ht="11.25" customHeight="1" x14ac:dyDescent="0.15"/>
    <row r="37" spans="1:46" ht="18" customHeight="1" x14ac:dyDescent="0.15">
      <c r="B37" s="402" t="s">
        <v>500</v>
      </c>
      <c r="C37" s="403"/>
      <c r="D37" s="403"/>
      <c r="E37" s="403"/>
      <c r="F37" s="403"/>
      <c r="G37" s="403"/>
      <c r="H37" s="403"/>
      <c r="I37" s="403"/>
      <c r="J37" s="403"/>
      <c r="K37" s="403"/>
      <c r="L37" s="403"/>
      <c r="M37" s="403"/>
      <c r="N37" s="403"/>
      <c r="O37" s="403"/>
      <c r="P37" s="403"/>
      <c r="Q37" s="403"/>
      <c r="R37" s="404"/>
      <c r="U37" s="153" t="s">
        <v>344</v>
      </c>
      <c r="V37" s="153"/>
    </row>
    <row r="38" spans="1:46" ht="18" customHeight="1" x14ac:dyDescent="0.15">
      <c r="B38" s="405" t="s">
        <v>453</v>
      </c>
      <c r="C38" s="406"/>
      <c r="D38" s="406"/>
      <c r="E38" s="406"/>
      <c r="F38" s="406"/>
      <c r="G38" s="406"/>
      <c r="H38" s="406"/>
      <c r="I38" s="406"/>
      <c r="J38" s="406"/>
      <c r="K38" s="406"/>
      <c r="L38" s="406"/>
      <c r="M38" s="406"/>
      <c r="N38" s="406"/>
      <c r="O38" s="406"/>
      <c r="P38" s="406"/>
      <c r="Q38" s="406"/>
      <c r="R38" s="407"/>
      <c r="U38" s="153"/>
      <c r="V38" s="153"/>
    </row>
    <row r="39" spans="1:46" ht="18" customHeight="1" x14ac:dyDescent="0.15">
      <c r="B39" s="394" t="s">
        <v>476</v>
      </c>
      <c r="C39" s="395"/>
      <c r="D39" s="395"/>
      <c r="E39" s="395"/>
      <c r="F39" s="395"/>
      <c r="G39" s="395"/>
      <c r="H39" s="395"/>
      <c r="I39" s="395"/>
      <c r="J39" s="395"/>
      <c r="K39" s="395"/>
      <c r="L39" s="395"/>
      <c r="M39" s="395"/>
      <c r="N39" s="395"/>
      <c r="O39" s="395"/>
      <c r="P39" s="395"/>
      <c r="Q39" s="395"/>
      <c r="R39" s="396"/>
      <c r="Y39" s="218" t="s">
        <v>452</v>
      </c>
    </row>
    <row r="40" spans="1:46" ht="12.6" customHeight="1" x14ac:dyDescent="0.15"/>
    <row r="41" spans="1:46" ht="16.5" customHeight="1" x14ac:dyDescent="0.15">
      <c r="A41" s="218" t="s">
        <v>363</v>
      </c>
    </row>
    <row r="42" spans="1:46" ht="12.6" customHeight="1" x14ac:dyDescent="0.15"/>
    <row r="43" spans="1:46" ht="16.5" customHeight="1" x14ac:dyDescent="0.15">
      <c r="A43" s="218" t="s">
        <v>364</v>
      </c>
    </row>
    <row r="44" spans="1:46" ht="10.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8" customHeight="1" x14ac:dyDescent="0.15">
      <c r="A45" s="153"/>
      <c r="B45" s="291" t="s">
        <v>450</v>
      </c>
      <c r="C45" s="292"/>
      <c r="D45" s="292"/>
      <c r="E45" s="292"/>
      <c r="F45" s="292"/>
      <c r="G45" s="292"/>
      <c r="H45" s="292"/>
      <c r="I45" s="292"/>
      <c r="J45" s="292"/>
      <c r="K45" s="292"/>
      <c r="L45" s="292"/>
      <c r="M45" s="292"/>
      <c r="N45" s="292"/>
      <c r="O45" s="292"/>
      <c r="P45" s="292"/>
      <c r="Q45" s="292"/>
      <c r="R45" s="293"/>
      <c r="S45" s="153"/>
      <c r="T45" s="153"/>
      <c r="U45" s="153" t="s">
        <v>344</v>
      </c>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ht="18" customHeight="1" x14ac:dyDescent="0.15">
      <c r="A46" s="153"/>
      <c r="B46" s="294" t="s">
        <v>478</v>
      </c>
      <c r="C46" s="153"/>
      <c r="D46" s="153"/>
      <c r="E46" s="153"/>
      <c r="F46" s="153"/>
      <c r="G46" s="153"/>
      <c r="H46" s="153"/>
      <c r="I46" s="153"/>
      <c r="J46" s="153"/>
      <c r="K46" s="153"/>
      <c r="L46" s="153"/>
      <c r="M46" s="153"/>
      <c r="N46" s="153"/>
      <c r="O46" s="153"/>
      <c r="P46" s="153"/>
      <c r="Q46" s="153"/>
      <c r="R46" s="295"/>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row r="47" spans="1:46" ht="18" customHeight="1" x14ac:dyDescent="0.15">
      <c r="A47" s="153"/>
      <c r="B47" s="294" t="s">
        <v>334</v>
      </c>
      <c r="C47" s="153"/>
      <c r="D47" s="153"/>
      <c r="E47" s="296" t="s">
        <v>456</v>
      </c>
      <c r="F47" s="297"/>
      <c r="G47" s="298"/>
      <c r="H47" s="297"/>
      <c r="I47" s="297"/>
      <c r="J47" s="297"/>
      <c r="K47" s="299"/>
      <c r="L47" s="153"/>
      <c r="M47" s="153"/>
      <c r="N47" s="153"/>
      <c r="O47" s="153"/>
      <c r="P47" s="153"/>
      <c r="Q47" s="153"/>
      <c r="R47" s="295"/>
      <c r="S47" s="153"/>
      <c r="T47" s="153"/>
      <c r="U47" s="153" t="s">
        <v>344</v>
      </c>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row>
    <row r="48" spans="1:46" ht="6.75" customHeight="1" x14ac:dyDescent="0.15">
      <c r="A48" s="153"/>
      <c r="B48" s="166"/>
      <c r="C48" s="162"/>
      <c r="D48" s="162"/>
      <c r="E48" s="300"/>
      <c r="F48" s="162"/>
      <c r="G48" s="301"/>
      <c r="H48" s="302"/>
      <c r="I48" s="302"/>
      <c r="J48" s="302"/>
      <c r="K48" s="302"/>
      <c r="L48" s="162"/>
      <c r="M48" s="162"/>
      <c r="N48" s="162"/>
      <c r="O48" s="162"/>
      <c r="P48" s="162"/>
      <c r="Q48" s="162"/>
      <c r="R48" s="167"/>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row>
    <row r="49" spans="1:47" ht="12" customHeight="1" x14ac:dyDescent="0.15">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row>
    <row r="50" spans="1:47" ht="18" customHeight="1" x14ac:dyDescent="0.15">
      <c r="A50" s="153" t="s">
        <v>365</v>
      </c>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row>
    <row r="51" spans="1:47" ht="18" customHeight="1" x14ac:dyDescent="0.15">
      <c r="A51" s="153"/>
      <c r="B51" s="291" t="s">
        <v>451</v>
      </c>
      <c r="C51" s="292"/>
      <c r="D51" s="292"/>
      <c r="E51" s="292"/>
      <c r="F51" s="303"/>
      <c r="G51" s="303"/>
      <c r="H51" s="303"/>
      <c r="I51" s="303"/>
      <c r="J51" s="303"/>
      <c r="K51" s="303"/>
      <c r="L51" s="303"/>
      <c r="M51" s="303"/>
      <c r="N51" s="292"/>
      <c r="O51" s="292"/>
      <c r="P51" s="292"/>
      <c r="Q51" s="292"/>
      <c r="R51" s="293"/>
      <c r="S51" s="294"/>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row>
    <row r="52" spans="1:47" ht="18" customHeight="1" x14ac:dyDescent="0.15">
      <c r="A52" s="153"/>
      <c r="B52" s="294" t="s">
        <v>496</v>
      </c>
      <c r="C52" s="153"/>
      <c r="D52" s="153"/>
      <c r="E52" s="153"/>
      <c r="F52" s="161"/>
      <c r="G52" s="161"/>
      <c r="H52" s="161"/>
      <c r="I52" s="161"/>
      <c r="J52" s="161"/>
      <c r="K52" s="161"/>
      <c r="L52" s="161"/>
      <c r="M52" s="161"/>
      <c r="N52" s="153"/>
      <c r="O52" s="153"/>
      <c r="P52" s="153"/>
      <c r="Q52" s="153"/>
      <c r="R52" s="295"/>
      <c r="S52" s="294"/>
      <c r="T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row>
    <row r="53" spans="1:47" ht="18" customHeight="1" x14ac:dyDescent="0.15">
      <c r="A53" s="153"/>
      <c r="B53" s="166" t="s">
        <v>454</v>
      </c>
      <c r="C53" s="304"/>
      <c r="D53" s="304"/>
      <c r="E53" s="304"/>
      <c r="F53" s="304"/>
      <c r="G53" s="304"/>
      <c r="H53" s="304"/>
      <c r="I53" s="304"/>
      <c r="J53" s="304"/>
      <c r="K53" s="304"/>
      <c r="L53" s="304"/>
      <c r="M53" s="304"/>
      <c r="N53" s="162"/>
      <c r="O53" s="162"/>
      <c r="P53" s="162"/>
      <c r="Q53" s="162"/>
      <c r="R53" s="167"/>
      <c r="S53" s="294"/>
      <c r="T53" s="153"/>
      <c r="U53" s="164"/>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row>
    <row r="54" spans="1:47" ht="12.75" customHeight="1" x14ac:dyDescent="0.15">
      <c r="B54" s="153"/>
      <c r="C54" s="153"/>
      <c r="D54" s="153"/>
      <c r="E54" s="153"/>
      <c r="F54" s="153"/>
      <c r="S54" s="153"/>
      <c r="U54" s="153" t="s">
        <v>344</v>
      </c>
    </row>
    <row r="55" spans="1:47" ht="12.75" customHeight="1" x14ac:dyDescent="0.15">
      <c r="A55" s="153"/>
      <c r="B55" s="153" t="s">
        <v>501</v>
      </c>
      <c r="C55" s="153"/>
      <c r="D55" s="153"/>
      <c r="F55" s="153"/>
      <c r="AU55" s="218"/>
    </row>
    <row r="56" spans="1:47" ht="16.5" customHeight="1" x14ac:dyDescent="0.15">
      <c r="A56" s="153"/>
      <c r="B56" s="153" t="s">
        <v>455</v>
      </c>
      <c r="D56" s="153"/>
      <c r="E56" s="153"/>
      <c r="F56" s="153"/>
      <c r="AU56" s="218"/>
    </row>
    <row r="57" spans="1:47" ht="12.6" customHeight="1" x14ac:dyDescent="0.15">
      <c r="U57" s="153"/>
    </row>
    <row r="58" spans="1:47" ht="16.5" customHeight="1" x14ac:dyDescent="0.15">
      <c r="A58" s="161" t="s">
        <v>502</v>
      </c>
      <c r="U58" s="153"/>
      <c r="V58" s="153"/>
    </row>
    <row r="59" spans="1:47" ht="11.45" customHeight="1" x14ac:dyDescent="0.15">
      <c r="B59" s="290"/>
    </row>
    <row r="60" spans="1:47" ht="20.25" customHeight="1" x14ac:dyDescent="0.15">
      <c r="A60" s="305" t="s">
        <v>338</v>
      </c>
      <c r="B60" s="305"/>
      <c r="C60" s="305"/>
      <c r="D60" s="153"/>
      <c r="E60" s="153"/>
      <c r="F60" s="153"/>
      <c r="G60" s="153"/>
      <c r="H60" s="153"/>
      <c r="I60" s="153"/>
      <c r="J60" s="153"/>
      <c r="K60" s="153"/>
      <c r="L60" s="153"/>
      <c r="M60" s="153"/>
      <c r="N60" s="153"/>
      <c r="O60" s="153"/>
      <c r="P60" s="153"/>
      <c r="Q60" s="153"/>
      <c r="R60" s="153"/>
      <c r="S60" s="153"/>
      <c r="T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row>
    <row r="61" spans="1:47" ht="4.5" customHeight="1" x14ac:dyDescent="0.15">
      <c r="A61" s="305"/>
      <c r="B61" s="305"/>
      <c r="C61" s="305"/>
      <c r="D61" s="153"/>
      <c r="E61" s="153"/>
      <c r="F61" s="153"/>
      <c r="G61" s="153"/>
      <c r="H61" s="153"/>
      <c r="I61" s="153"/>
      <c r="J61" s="153"/>
      <c r="K61" s="153"/>
      <c r="L61" s="153"/>
      <c r="M61" s="153"/>
      <c r="N61" s="153"/>
      <c r="O61" s="153"/>
      <c r="P61" s="153"/>
      <c r="Q61" s="153"/>
      <c r="R61" s="307"/>
      <c r="S61" s="307"/>
      <c r="T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row>
    <row r="62" spans="1:47" ht="20.25" customHeight="1" x14ac:dyDescent="0.15">
      <c r="A62" s="308" t="s">
        <v>477</v>
      </c>
      <c r="B62" s="153"/>
      <c r="C62" s="153"/>
      <c r="D62" s="153"/>
      <c r="E62" s="153"/>
      <c r="F62" s="153"/>
      <c r="G62" s="153"/>
      <c r="H62" s="153"/>
      <c r="I62" s="153"/>
      <c r="J62" s="299"/>
      <c r="K62" s="153"/>
      <c r="L62" s="153"/>
      <c r="M62" s="153"/>
      <c r="N62" s="153"/>
      <c r="O62" s="153"/>
      <c r="P62" s="153"/>
      <c r="Q62" s="153"/>
      <c r="R62" s="307"/>
      <c r="S62" s="307"/>
      <c r="U62" s="153"/>
      <c r="V62" s="153"/>
    </row>
    <row r="63" spans="1:47" ht="6" customHeight="1" x14ac:dyDescent="0.15">
      <c r="A63" s="153"/>
      <c r="B63" s="153"/>
      <c r="C63" s="153"/>
      <c r="D63" s="153"/>
      <c r="E63" s="153"/>
      <c r="F63" s="153"/>
      <c r="G63" s="153"/>
      <c r="H63" s="153"/>
      <c r="I63" s="153"/>
      <c r="J63" s="153"/>
      <c r="K63" s="153"/>
      <c r="L63" s="153"/>
      <c r="M63" s="153"/>
      <c r="N63" s="153"/>
      <c r="O63" s="153"/>
      <c r="P63" s="153"/>
      <c r="Q63" s="153"/>
      <c r="U63" s="306"/>
      <c r="V63" s="306"/>
    </row>
    <row r="64" spans="1:47" ht="20.25" customHeight="1" x14ac:dyDescent="0.2">
      <c r="A64" s="153"/>
      <c r="B64" s="309" t="s">
        <v>503</v>
      </c>
      <c r="C64" s="310"/>
      <c r="D64" s="310"/>
      <c r="E64" s="280"/>
      <c r="F64" s="310"/>
      <c r="G64" s="153"/>
      <c r="H64" s="153"/>
      <c r="I64" s="153"/>
      <c r="J64" s="153"/>
      <c r="K64" s="153"/>
      <c r="L64" s="153"/>
      <c r="M64" s="153"/>
      <c r="N64" s="153"/>
      <c r="O64" s="153"/>
      <c r="P64" s="153"/>
      <c r="Q64" s="153"/>
      <c r="U64" s="153" t="s">
        <v>344</v>
      </c>
      <c r="V64" s="153"/>
    </row>
    <row r="65" spans="1:17" ht="16.5" customHeight="1" x14ac:dyDescent="0.15">
      <c r="A65" s="153"/>
      <c r="B65" s="153" t="s">
        <v>340</v>
      </c>
      <c r="C65" s="153"/>
      <c r="D65" s="153"/>
      <c r="E65" s="153"/>
      <c r="F65" s="153"/>
      <c r="G65" s="153"/>
      <c r="H65" s="153"/>
      <c r="I65" s="153"/>
      <c r="J65" s="153"/>
      <c r="K65" s="153"/>
      <c r="L65" s="153"/>
      <c r="M65" s="153"/>
      <c r="N65" s="153"/>
      <c r="O65" s="153"/>
      <c r="P65" s="153"/>
      <c r="Q65" s="153"/>
    </row>
    <row r="84" spans="1:1" s="218" customFormat="1" x14ac:dyDescent="0.15">
      <c r="A84" s="153"/>
    </row>
  </sheetData>
  <mergeCells count="23">
    <mergeCell ref="B38:R38"/>
    <mergeCell ref="B17:D17"/>
    <mergeCell ref="E17:J17"/>
    <mergeCell ref="K17:R17"/>
    <mergeCell ref="B18:D18"/>
    <mergeCell ref="E18:J18"/>
    <mergeCell ref="K18:R18"/>
    <mergeCell ref="B39:R39"/>
    <mergeCell ref="A2:S2"/>
    <mergeCell ref="A4:S4"/>
    <mergeCell ref="A5:S5"/>
    <mergeCell ref="B11:D11"/>
    <mergeCell ref="E11:J11"/>
    <mergeCell ref="K11:R11"/>
    <mergeCell ref="B12:D12"/>
    <mergeCell ref="K12:R12"/>
    <mergeCell ref="B13:D13"/>
    <mergeCell ref="K13:R13"/>
    <mergeCell ref="B14:D14"/>
    <mergeCell ref="K14:R14"/>
    <mergeCell ref="B15:D15"/>
    <mergeCell ref="B16:D16"/>
    <mergeCell ref="B37:R37"/>
  </mergeCells>
  <phoneticPr fontId="5"/>
  <printOptions horizontalCentered="1"/>
  <pageMargins left="0.31496062992125984" right="0.31496062992125984" top="0.55118110236220474" bottom="0.55118110236220474" header="0.51181102362204722" footer="0.51181102362204722"/>
  <pageSetup paperSize="9" scale="71"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V54"/>
  <sheetViews>
    <sheetView topLeftCell="A22" zoomScale="75" zoomScaleNormal="75" zoomScaleSheetLayoutView="85" workbookViewId="0">
      <selection activeCell="A36" sqref="A36"/>
    </sheetView>
  </sheetViews>
  <sheetFormatPr defaultColWidth="9" defaultRowHeight="13.5" x14ac:dyDescent="0.15"/>
  <cols>
    <col min="1" max="1" width="2.75" style="6" customWidth="1"/>
    <col min="2" max="3" width="4.25" style="6" customWidth="1"/>
    <col min="4" max="4" width="12.625" style="6" customWidth="1"/>
    <col min="5" max="5" width="13.375" style="6" customWidth="1"/>
    <col min="6" max="6" width="15.25" style="6" customWidth="1"/>
    <col min="7" max="7" width="4" style="6" customWidth="1"/>
    <col min="8" max="8" width="3.875" style="6" customWidth="1"/>
    <col min="9" max="9" width="10.5" style="6" customWidth="1"/>
    <col min="10" max="10" width="8.5" style="6" customWidth="1"/>
    <col min="11" max="11" width="6.75" style="6" customWidth="1"/>
    <col min="12" max="12" width="6.375" style="6" customWidth="1"/>
    <col min="13" max="13" width="8.375" style="6" customWidth="1"/>
    <col min="14" max="14" width="6.625" style="6" customWidth="1"/>
    <col min="15" max="15" width="5.625" style="6" customWidth="1"/>
    <col min="16" max="16" width="8.125" style="6" customWidth="1"/>
    <col min="17" max="17" width="9.5" style="6" customWidth="1"/>
    <col min="18" max="18" width="9" style="6" customWidth="1"/>
    <col min="19" max="19" width="8.125" style="6" customWidth="1"/>
    <col min="20" max="20" width="11.5" style="6" customWidth="1"/>
    <col min="21" max="21" width="8.75" style="6" customWidth="1"/>
    <col min="22" max="22" width="9" style="6" hidden="1" customWidth="1"/>
    <col min="23" max="16384" width="9" style="6"/>
  </cols>
  <sheetData>
    <row r="1" spans="1:22" ht="27.75" x14ac:dyDescent="0.25">
      <c r="A1" s="4" t="s">
        <v>88</v>
      </c>
      <c r="B1" s="5"/>
      <c r="C1" s="5"/>
      <c r="D1" s="5"/>
      <c r="E1" s="5"/>
      <c r="F1" s="5"/>
      <c r="G1" s="5"/>
      <c r="H1" s="5"/>
      <c r="I1" s="5"/>
      <c r="J1" s="5"/>
      <c r="K1" s="5"/>
      <c r="L1" s="5"/>
      <c r="M1" s="5"/>
      <c r="N1" s="5"/>
      <c r="O1" s="5"/>
      <c r="P1" s="5"/>
      <c r="Q1" s="5"/>
      <c r="R1" s="5"/>
      <c r="S1" s="5"/>
      <c r="T1" s="5"/>
      <c r="U1" s="5"/>
      <c r="V1" s="5"/>
    </row>
    <row r="2" spans="1:22" ht="18.75" x14ac:dyDescent="0.2">
      <c r="A2" s="7"/>
      <c r="B2" s="5"/>
      <c r="C2" s="5"/>
      <c r="D2" s="5"/>
      <c r="E2" s="5"/>
      <c r="F2" s="5"/>
      <c r="G2" s="5"/>
      <c r="H2" s="5"/>
      <c r="I2" s="5"/>
      <c r="J2" s="5"/>
      <c r="K2" s="5"/>
      <c r="L2" s="5"/>
      <c r="M2" s="5"/>
      <c r="N2" s="5"/>
      <c r="O2" s="5"/>
      <c r="P2" s="5"/>
      <c r="Q2" s="5"/>
      <c r="R2" s="5"/>
      <c r="S2" s="5"/>
      <c r="T2" s="5"/>
      <c r="U2" s="5"/>
      <c r="V2" s="5"/>
    </row>
    <row r="3" spans="1:22" s="11" customFormat="1" ht="20.25" customHeight="1" x14ac:dyDescent="0.15">
      <c r="A3" s="10"/>
      <c r="B3" s="8" t="s">
        <v>109</v>
      </c>
      <c r="C3" s="9" t="s">
        <v>205</v>
      </c>
      <c r="D3" s="9"/>
      <c r="E3" s="9"/>
      <c r="F3" s="9"/>
      <c r="G3" s="9"/>
      <c r="H3" s="9"/>
      <c r="I3" s="9"/>
      <c r="J3" s="9"/>
      <c r="K3" s="9"/>
      <c r="L3" s="9"/>
      <c r="M3" s="9"/>
      <c r="N3" s="9"/>
      <c r="O3" s="9"/>
      <c r="P3" s="9"/>
      <c r="Q3" s="9"/>
      <c r="R3" s="9"/>
      <c r="S3" s="9"/>
      <c r="T3" s="9"/>
      <c r="U3" s="9"/>
      <c r="V3" s="9"/>
    </row>
    <row r="4" spans="1:22" s="11" customFormat="1" ht="20.25" customHeight="1" x14ac:dyDescent="0.15">
      <c r="A4" s="10"/>
      <c r="B4" s="8"/>
      <c r="C4" s="9" t="s">
        <v>173</v>
      </c>
      <c r="D4" s="9"/>
      <c r="E4" s="9"/>
      <c r="F4" s="9"/>
      <c r="G4" s="9"/>
      <c r="H4" s="9"/>
      <c r="I4" s="9"/>
      <c r="J4" s="9"/>
      <c r="K4" s="9"/>
      <c r="L4" s="9"/>
      <c r="M4" s="9"/>
      <c r="N4" s="9"/>
      <c r="O4" s="9"/>
      <c r="P4" s="9"/>
      <c r="Q4" s="9"/>
      <c r="R4" s="9"/>
      <c r="S4" s="9"/>
      <c r="T4" s="9"/>
      <c r="U4" s="9"/>
      <c r="V4" s="9"/>
    </row>
    <row r="5" spans="1:22" s="11" customFormat="1" ht="11.45" customHeight="1" x14ac:dyDescent="0.15">
      <c r="A5" s="10"/>
      <c r="B5" s="8"/>
      <c r="C5" s="12"/>
      <c r="D5" s="12"/>
      <c r="E5" s="12"/>
      <c r="F5" s="12"/>
      <c r="G5" s="12"/>
      <c r="H5" s="12"/>
      <c r="I5" s="12"/>
      <c r="J5" s="12"/>
      <c r="K5" s="12"/>
      <c r="L5" s="12"/>
      <c r="M5" s="12"/>
      <c r="N5" s="12"/>
      <c r="O5" s="12"/>
      <c r="P5" s="12"/>
      <c r="Q5" s="12"/>
      <c r="R5" s="12"/>
      <c r="S5" s="12"/>
      <c r="T5" s="12"/>
      <c r="U5" s="12"/>
      <c r="V5" s="12"/>
    </row>
    <row r="6" spans="1:22" ht="20.25" customHeight="1" x14ac:dyDescent="0.15">
      <c r="A6" s="13"/>
      <c r="B6" s="14" t="s">
        <v>110</v>
      </c>
      <c r="C6" s="15" t="s">
        <v>117</v>
      </c>
      <c r="D6" s="15"/>
      <c r="E6" s="15"/>
      <c r="F6" s="15"/>
      <c r="G6" s="15"/>
      <c r="H6" s="15"/>
      <c r="I6" s="15"/>
      <c r="J6" s="15"/>
      <c r="K6" s="15"/>
      <c r="L6" s="15"/>
      <c r="M6" s="15"/>
      <c r="N6" s="15"/>
      <c r="O6" s="15"/>
      <c r="P6" s="15"/>
      <c r="Q6" s="15"/>
      <c r="R6" s="15"/>
      <c r="S6" s="15"/>
      <c r="T6" s="15"/>
      <c r="U6" s="15"/>
      <c r="V6" s="15"/>
    </row>
    <row r="7" spans="1:22" ht="20.25" customHeight="1" x14ac:dyDescent="0.15">
      <c r="A7" s="13"/>
      <c r="B7" s="15"/>
      <c r="C7" s="15" t="s">
        <v>118</v>
      </c>
      <c r="D7" s="15"/>
      <c r="E7" s="15"/>
      <c r="F7" s="15"/>
      <c r="G7" s="15"/>
      <c r="H7" s="15"/>
      <c r="I7" s="15"/>
      <c r="J7" s="15"/>
      <c r="K7" s="15"/>
      <c r="L7" s="15"/>
      <c r="M7" s="15"/>
      <c r="N7" s="15"/>
      <c r="O7" s="15"/>
      <c r="P7" s="15"/>
      <c r="Q7" s="15"/>
      <c r="R7" s="15"/>
      <c r="S7" s="15"/>
      <c r="T7" s="15"/>
      <c r="U7" s="15"/>
      <c r="V7" s="15"/>
    </row>
    <row r="8" spans="1:22" ht="11.45" customHeight="1" x14ac:dyDescent="0.15">
      <c r="A8" s="13"/>
      <c r="B8" s="15"/>
      <c r="C8" s="15"/>
      <c r="D8" s="15"/>
      <c r="E8" s="15"/>
      <c r="F8" s="15"/>
      <c r="G8" s="15"/>
      <c r="H8" s="15"/>
      <c r="I8" s="15"/>
      <c r="J8" s="15"/>
      <c r="K8" s="15"/>
      <c r="L8" s="15"/>
      <c r="M8" s="15"/>
      <c r="N8" s="15"/>
      <c r="O8" s="15"/>
      <c r="P8" s="15"/>
      <c r="Q8" s="15"/>
      <c r="R8" s="15"/>
      <c r="S8" s="15"/>
      <c r="T8" s="15"/>
      <c r="U8" s="15"/>
      <c r="V8" s="15"/>
    </row>
    <row r="9" spans="1:22" ht="20.25" customHeight="1" x14ac:dyDescent="0.15">
      <c r="A9" s="13"/>
      <c r="B9" s="14" t="s">
        <v>111</v>
      </c>
      <c r="C9" s="15" t="s">
        <v>116</v>
      </c>
      <c r="D9" s="15"/>
      <c r="E9" s="15"/>
      <c r="F9" s="15"/>
      <c r="G9" s="15"/>
      <c r="H9" s="15"/>
      <c r="I9" s="15"/>
      <c r="J9" s="15"/>
      <c r="K9" s="15"/>
      <c r="L9" s="15"/>
      <c r="M9" s="15"/>
      <c r="N9" s="15"/>
      <c r="O9" s="15"/>
      <c r="P9" s="15"/>
      <c r="Q9" s="15"/>
      <c r="R9" s="15"/>
      <c r="S9" s="15"/>
      <c r="T9" s="15"/>
      <c r="U9" s="15"/>
      <c r="V9" s="15"/>
    </row>
    <row r="10" spans="1:22" ht="20.25" customHeight="1" x14ac:dyDescent="0.15">
      <c r="A10" s="13"/>
      <c r="B10" s="15"/>
      <c r="C10" s="15" t="s">
        <v>119</v>
      </c>
      <c r="D10" s="15"/>
      <c r="E10" s="15"/>
      <c r="F10" s="15"/>
      <c r="G10" s="15"/>
      <c r="H10" s="15"/>
      <c r="I10" s="15"/>
      <c r="J10" s="15"/>
      <c r="K10" s="15"/>
      <c r="L10" s="15"/>
      <c r="M10" s="15"/>
      <c r="N10" s="15"/>
      <c r="O10" s="15"/>
      <c r="P10" s="15"/>
      <c r="Q10" s="15"/>
      <c r="R10" s="15"/>
      <c r="S10" s="15"/>
      <c r="T10" s="15"/>
      <c r="U10" s="15"/>
      <c r="V10" s="15"/>
    </row>
    <row r="11" spans="1:22" s="11" customFormat="1" ht="20.25" customHeight="1" x14ac:dyDescent="0.15">
      <c r="A11" s="15"/>
      <c r="B11" s="15"/>
      <c r="C11" s="15" t="s">
        <v>112</v>
      </c>
      <c r="D11" s="15"/>
      <c r="E11" s="15"/>
      <c r="F11" s="15"/>
      <c r="G11" s="15"/>
      <c r="H11" s="15"/>
      <c r="I11" s="15"/>
      <c r="J11" s="15"/>
      <c r="K11" s="15"/>
      <c r="L11" s="15"/>
      <c r="M11" s="15"/>
      <c r="N11" s="15"/>
      <c r="O11" s="15"/>
      <c r="P11" s="15"/>
      <c r="Q11" s="15"/>
      <c r="R11" s="15"/>
      <c r="S11" s="15"/>
      <c r="T11" s="15"/>
      <c r="U11" s="15"/>
      <c r="V11" s="15"/>
    </row>
    <row r="12" spans="1:22" s="11" customFormat="1" ht="20.25" customHeight="1" x14ac:dyDescent="0.15">
      <c r="A12" s="15"/>
      <c r="B12" s="15"/>
      <c r="C12" s="15" t="s">
        <v>395</v>
      </c>
      <c r="D12" s="15"/>
      <c r="E12" s="15"/>
      <c r="F12" s="15"/>
      <c r="G12" s="15"/>
      <c r="H12" s="15"/>
      <c r="I12" s="15"/>
      <c r="J12" s="15"/>
      <c r="K12" s="15"/>
      <c r="L12" s="15"/>
      <c r="M12" s="15"/>
      <c r="N12" s="15"/>
      <c r="O12" s="15"/>
      <c r="P12" s="15"/>
      <c r="Q12" s="15"/>
      <c r="R12" s="15"/>
      <c r="S12" s="15"/>
      <c r="T12" s="15"/>
      <c r="U12" s="15"/>
      <c r="V12" s="15"/>
    </row>
    <row r="13" spans="1:22" s="11" customFormat="1" ht="20.25" customHeight="1" x14ac:dyDescent="0.15">
      <c r="A13" s="15"/>
      <c r="B13" s="15"/>
      <c r="C13" s="15" t="s">
        <v>113</v>
      </c>
      <c r="D13" s="15"/>
      <c r="E13" s="15"/>
      <c r="F13" s="15"/>
      <c r="G13" s="15"/>
      <c r="H13" s="15"/>
      <c r="I13" s="15"/>
      <c r="J13" s="15"/>
      <c r="K13" s="15"/>
      <c r="L13" s="15"/>
      <c r="M13" s="15"/>
      <c r="N13" s="15"/>
      <c r="O13" s="15"/>
      <c r="P13" s="15"/>
      <c r="Q13" s="15"/>
      <c r="R13" s="15"/>
      <c r="S13" s="15"/>
      <c r="T13" s="15"/>
      <c r="U13" s="15"/>
      <c r="V13" s="15"/>
    </row>
    <row r="14" spans="1:22" s="11" customFormat="1" ht="20.25" customHeight="1" x14ac:dyDescent="0.15">
      <c r="A14" s="15"/>
      <c r="B14" s="15"/>
      <c r="C14" s="15" t="s">
        <v>396</v>
      </c>
      <c r="D14" s="15"/>
      <c r="E14" s="15"/>
      <c r="F14" s="15"/>
      <c r="G14" s="15"/>
      <c r="H14" s="15"/>
      <c r="I14" s="15"/>
      <c r="J14" s="15"/>
      <c r="K14" s="15"/>
      <c r="L14" s="15"/>
      <c r="M14" s="15"/>
      <c r="N14" s="15"/>
      <c r="O14" s="15"/>
      <c r="P14" s="15"/>
      <c r="Q14" s="15"/>
      <c r="R14" s="15"/>
      <c r="S14" s="15"/>
      <c r="T14" s="15"/>
      <c r="U14" s="15"/>
      <c r="V14" s="15"/>
    </row>
    <row r="15" spans="1:22" s="11" customFormat="1" ht="11.25" customHeight="1" x14ac:dyDescent="0.15">
      <c r="A15" s="15"/>
      <c r="B15" s="15"/>
      <c r="C15" s="15"/>
      <c r="D15" s="15"/>
      <c r="E15" s="15"/>
      <c r="F15" s="15"/>
      <c r="G15" s="15"/>
      <c r="H15" s="15"/>
      <c r="I15" s="15"/>
      <c r="J15" s="15"/>
      <c r="K15" s="15"/>
      <c r="L15" s="15"/>
      <c r="M15" s="15"/>
      <c r="N15" s="15"/>
      <c r="O15" s="15"/>
      <c r="P15" s="15"/>
      <c r="Q15" s="15"/>
      <c r="R15" s="15"/>
      <c r="S15" s="15"/>
      <c r="T15" s="15"/>
      <c r="U15" s="15"/>
      <c r="V15" s="15"/>
    </row>
    <row r="16" spans="1:22" s="11" customFormat="1" ht="20.25" customHeight="1" x14ac:dyDescent="0.15">
      <c r="A16" s="15"/>
      <c r="B16" s="14" t="s">
        <v>122</v>
      </c>
      <c r="C16" s="15" t="s">
        <v>114</v>
      </c>
      <c r="D16" s="15"/>
      <c r="E16" s="15"/>
      <c r="F16" s="15"/>
      <c r="G16" s="15"/>
      <c r="H16" s="15"/>
      <c r="I16" s="15"/>
      <c r="J16" s="15"/>
      <c r="K16" s="15"/>
      <c r="L16" s="15"/>
      <c r="M16" s="15"/>
      <c r="N16" s="15"/>
      <c r="O16" s="15"/>
      <c r="P16" s="15"/>
      <c r="Q16" s="15"/>
      <c r="R16" s="15"/>
      <c r="S16" s="15"/>
      <c r="T16" s="15"/>
      <c r="U16" s="15"/>
      <c r="V16" s="15"/>
    </row>
    <row r="17" spans="1:22" s="11" customFormat="1" ht="11.45" customHeight="1" x14ac:dyDescent="0.15">
      <c r="A17" s="15"/>
      <c r="B17" s="14"/>
      <c r="C17" s="15"/>
      <c r="D17" s="15"/>
      <c r="E17" s="15"/>
      <c r="F17" s="15"/>
      <c r="G17" s="15"/>
      <c r="H17" s="15"/>
      <c r="I17" s="15"/>
      <c r="J17" s="15"/>
      <c r="K17" s="15"/>
      <c r="L17" s="15"/>
      <c r="M17" s="15"/>
      <c r="N17" s="15"/>
      <c r="O17" s="15"/>
      <c r="P17" s="15"/>
      <c r="Q17" s="15"/>
      <c r="R17" s="15"/>
      <c r="S17" s="15"/>
      <c r="T17" s="15"/>
      <c r="U17" s="15"/>
      <c r="V17" s="15"/>
    </row>
    <row r="18" spans="1:22" s="11" customFormat="1" ht="20.25" customHeight="1" x14ac:dyDescent="0.15">
      <c r="A18" s="15"/>
      <c r="B18" s="14" t="s">
        <v>123</v>
      </c>
      <c r="C18" s="15" t="s">
        <v>121</v>
      </c>
      <c r="D18" s="15"/>
      <c r="E18" s="15"/>
      <c r="F18" s="15"/>
      <c r="G18" s="15"/>
      <c r="H18" s="15"/>
      <c r="I18" s="15"/>
      <c r="J18" s="15"/>
      <c r="K18" s="15"/>
      <c r="L18" s="15"/>
      <c r="M18" s="15"/>
      <c r="N18" s="15"/>
      <c r="O18" s="15"/>
      <c r="P18" s="15"/>
      <c r="Q18" s="15"/>
      <c r="R18" s="15"/>
      <c r="S18" s="15"/>
      <c r="T18" s="15"/>
      <c r="U18" s="15"/>
      <c r="V18" s="15"/>
    </row>
    <row r="19" spans="1:22" s="11" customFormat="1" ht="11.45" customHeight="1" x14ac:dyDescent="0.15">
      <c r="A19" s="15"/>
      <c r="B19" s="16"/>
      <c r="C19" s="15"/>
      <c r="D19" s="15"/>
      <c r="E19" s="15"/>
      <c r="F19" s="15"/>
      <c r="G19" s="15"/>
      <c r="H19" s="15"/>
      <c r="I19" s="15"/>
      <c r="J19" s="15"/>
      <c r="K19" s="15"/>
      <c r="L19" s="15"/>
      <c r="M19" s="15"/>
      <c r="N19" s="15"/>
      <c r="O19" s="15"/>
      <c r="P19" s="15"/>
      <c r="Q19" s="15"/>
      <c r="R19" s="15"/>
      <c r="S19" s="15"/>
      <c r="T19" s="15"/>
      <c r="U19" s="15"/>
      <c r="V19" s="15"/>
    </row>
    <row r="20" spans="1:22" s="11" customFormat="1" ht="20.25" customHeight="1" x14ac:dyDescent="0.15">
      <c r="A20" s="15"/>
      <c r="B20" s="14" t="s">
        <v>124</v>
      </c>
      <c r="C20" s="15" t="s">
        <v>115</v>
      </c>
      <c r="D20" s="15"/>
      <c r="E20" s="15"/>
      <c r="F20" s="15"/>
      <c r="G20" s="15"/>
      <c r="H20" s="15"/>
      <c r="I20" s="15"/>
      <c r="J20" s="15"/>
      <c r="K20" s="15"/>
      <c r="L20" s="15"/>
      <c r="M20" s="15"/>
      <c r="N20" s="15"/>
      <c r="O20" s="15"/>
      <c r="P20" s="15"/>
      <c r="Q20" s="15"/>
      <c r="R20" s="15"/>
      <c r="S20" s="15"/>
      <c r="T20" s="15"/>
      <c r="U20" s="15"/>
      <c r="V20" s="15"/>
    </row>
    <row r="21" spans="1:22" s="11" customFormat="1" ht="20.25" customHeight="1" x14ac:dyDescent="0.15">
      <c r="A21" s="15"/>
      <c r="B21" s="15"/>
      <c r="C21" s="15" t="s">
        <v>120</v>
      </c>
      <c r="D21" s="15"/>
      <c r="E21" s="15"/>
      <c r="F21" s="15"/>
      <c r="G21" s="15"/>
      <c r="H21" s="15"/>
      <c r="I21" s="15"/>
      <c r="J21" s="15"/>
      <c r="K21" s="15"/>
      <c r="L21" s="15"/>
      <c r="M21" s="15"/>
      <c r="N21" s="15"/>
      <c r="O21" s="15"/>
      <c r="P21" s="15"/>
      <c r="Q21" s="15"/>
      <c r="R21" s="15"/>
      <c r="S21" s="15"/>
      <c r="T21" s="16"/>
      <c r="U21" s="15"/>
      <c r="V21" s="15"/>
    </row>
    <row r="22" spans="1:22" s="11" customFormat="1" ht="20.25" customHeight="1" x14ac:dyDescent="0.1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15">
      <c r="R23" s="411" t="s">
        <v>43</v>
      </c>
      <c r="S23" s="411"/>
    </row>
    <row r="24" spans="1:22" ht="21" x14ac:dyDescent="0.2">
      <c r="D24" s="46" t="s">
        <v>45</v>
      </c>
      <c r="E24" s="46"/>
      <c r="F24" s="412" t="s">
        <v>386</v>
      </c>
      <c r="G24" s="412"/>
      <c r="H24" s="412"/>
      <c r="I24" s="412"/>
      <c r="J24" s="412"/>
      <c r="K24" s="412"/>
      <c r="L24" s="412"/>
      <c r="M24" s="412"/>
      <c r="O24" s="47"/>
      <c r="P24" s="413" t="s">
        <v>46</v>
      </c>
      <c r="Q24" s="413"/>
      <c r="R24" s="413"/>
      <c r="S24" s="47"/>
    </row>
    <row r="25" spans="1:22" ht="14.25" customHeight="1" x14ac:dyDescent="0.2">
      <c r="A25" s="46"/>
      <c r="B25" s="46"/>
      <c r="C25" s="46"/>
      <c r="D25" s="46"/>
      <c r="E25" s="46"/>
      <c r="F25" s="48"/>
      <c r="G25" s="48"/>
      <c r="H25" s="48"/>
      <c r="I25" s="47"/>
      <c r="J25" s="47"/>
      <c r="K25" s="47"/>
      <c r="L25" s="47"/>
      <c r="M25" s="47"/>
      <c r="N25" s="47"/>
      <c r="O25" s="47"/>
      <c r="P25" s="47"/>
      <c r="Q25" s="47"/>
      <c r="R25" s="47"/>
      <c r="S25" s="47"/>
    </row>
    <row r="26" spans="1:22" ht="30" customHeight="1" x14ac:dyDescent="0.15">
      <c r="D26" s="104" t="s">
        <v>47</v>
      </c>
      <c r="F26" s="414" t="str">
        <f>IF(男子ﾃﾞｰﾀ貼付ｼｰﾄ!$U$3="","",男子ﾃﾞｰﾀ貼付ｼｰﾄ!$U$3)</f>
        <v/>
      </c>
      <c r="G26" s="414"/>
      <c r="H26" s="414"/>
      <c r="I26" s="414"/>
      <c r="J26" s="414"/>
      <c r="K26" s="414"/>
      <c r="L26" s="414"/>
      <c r="M26" s="414"/>
      <c r="N26" s="103" t="str">
        <f>IF(F26="","",男子ﾃﾞｰﾀ貼付ｼｰﾄ!X51)</f>
        <v/>
      </c>
      <c r="S26" s="49"/>
    </row>
    <row r="27" spans="1:22" ht="6.75" customHeight="1" x14ac:dyDescent="0.2">
      <c r="A27" s="50"/>
    </row>
    <row r="28" spans="1:22" s="18" customFormat="1" ht="14.25" customHeight="1" x14ac:dyDescent="0.15">
      <c r="A28" s="419"/>
      <c r="B28" s="421" t="s">
        <v>48</v>
      </c>
      <c r="C28" s="421"/>
      <c r="D28" s="420" t="s">
        <v>49</v>
      </c>
      <c r="E28" s="101" t="s">
        <v>102</v>
      </c>
      <c r="F28" s="415" t="s">
        <v>93</v>
      </c>
      <c r="G28" s="420" t="s">
        <v>50</v>
      </c>
      <c r="H28" s="424" t="s">
        <v>51</v>
      </c>
      <c r="I28" s="54" t="s">
        <v>194</v>
      </c>
      <c r="J28" s="425" t="s">
        <v>52</v>
      </c>
      <c r="K28" s="56" t="s">
        <v>53</v>
      </c>
      <c r="L28" s="422" t="s">
        <v>99</v>
      </c>
      <c r="M28" s="419" t="s">
        <v>54</v>
      </c>
      <c r="N28" s="416" t="s">
        <v>165</v>
      </c>
      <c r="O28" s="416"/>
      <c r="P28" s="416"/>
      <c r="Q28" s="416"/>
      <c r="R28" s="416"/>
      <c r="S28" s="417" t="s">
        <v>103</v>
      </c>
    </row>
    <row r="29" spans="1:22" s="18" customFormat="1" ht="14.25" customHeight="1" x14ac:dyDescent="0.15">
      <c r="A29" s="419"/>
      <c r="B29" s="57" t="s">
        <v>55</v>
      </c>
      <c r="C29" s="58" t="s">
        <v>56</v>
      </c>
      <c r="D29" s="420"/>
      <c r="E29" s="102" t="s">
        <v>197</v>
      </c>
      <c r="F29" s="415"/>
      <c r="G29" s="420"/>
      <c r="H29" s="424"/>
      <c r="I29" s="62" t="s">
        <v>385</v>
      </c>
      <c r="J29" s="425"/>
      <c r="K29" s="59" t="s">
        <v>57</v>
      </c>
      <c r="L29" s="423"/>
      <c r="M29" s="419"/>
      <c r="N29" s="60" t="s">
        <v>58</v>
      </c>
      <c r="O29" s="61" t="s">
        <v>59</v>
      </c>
      <c r="P29" s="61" t="s">
        <v>100</v>
      </c>
      <c r="Q29" s="61" t="s">
        <v>45</v>
      </c>
      <c r="R29" s="62" t="s">
        <v>60</v>
      </c>
      <c r="S29" s="418"/>
    </row>
    <row r="30" spans="1:22" s="25" customFormat="1" ht="24.95" customHeight="1" x14ac:dyDescent="0.15">
      <c r="A30" s="63">
        <v>1</v>
      </c>
      <c r="B30" s="51"/>
      <c r="C30" s="105">
        <v>1001</v>
      </c>
      <c r="D30" s="19" t="s">
        <v>398</v>
      </c>
      <c r="E30" s="20" t="s">
        <v>404</v>
      </c>
      <c r="F30" s="21" t="s">
        <v>409</v>
      </c>
      <c r="G30" s="19" t="s">
        <v>61</v>
      </c>
      <c r="H30" s="20" t="s">
        <v>209</v>
      </c>
      <c r="I30" s="22">
        <v>20070101</v>
      </c>
      <c r="J30" s="23" t="s">
        <v>397</v>
      </c>
      <c r="K30" s="20" t="s">
        <v>387</v>
      </c>
      <c r="L30" s="21" t="s">
        <v>191</v>
      </c>
      <c r="M30" s="67" t="s">
        <v>106</v>
      </c>
      <c r="N30" s="51">
        <v>4893</v>
      </c>
      <c r="O30" s="53">
        <v>2</v>
      </c>
      <c r="P30" s="106">
        <v>2308</v>
      </c>
      <c r="Q30" s="70" t="s">
        <v>201</v>
      </c>
      <c r="R30" s="71" t="s">
        <v>414</v>
      </c>
      <c r="S30" s="107" t="s">
        <v>105</v>
      </c>
    </row>
    <row r="31" spans="1:22" s="25" customFormat="1" ht="24.95" customHeight="1" x14ac:dyDescent="0.15">
      <c r="A31" s="63">
        <v>2</v>
      </c>
      <c r="B31" s="51"/>
      <c r="C31" s="105">
        <v>1002</v>
      </c>
      <c r="D31" s="19" t="s">
        <v>401</v>
      </c>
      <c r="E31" s="20" t="s">
        <v>405</v>
      </c>
      <c r="F31" s="21" t="s">
        <v>410</v>
      </c>
      <c r="G31" s="19" t="s">
        <v>61</v>
      </c>
      <c r="H31" s="20" t="s">
        <v>210</v>
      </c>
      <c r="I31" s="22">
        <v>20071131</v>
      </c>
      <c r="J31" s="23" t="s">
        <v>397</v>
      </c>
      <c r="K31" s="20" t="s">
        <v>387</v>
      </c>
      <c r="L31" s="21" t="s">
        <v>191</v>
      </c>
      <c r="M31" s="67" t="s">
        <v>108</v>
      </c>
      <c r="N31" s="51">
        <v>1045</v>
      </c>
      <c r="O31" s="53">
        <v>1</v>
      </c>
      <c r="P31" s="106">
        <v>2307</v>
      </c>
      <c r="Q31" s="70" t="s">
        <v>415</v>
      </c>
      <c r="R31" s="71" t="s">
        <v>416</v>
      </c>
      <c r="S31" s="107"/>
    </row>
    <row r="32" spans="1:22" s="25" customFormat="1" ht="24.95" customHeight="1" x14ac:dyDescent="0.15">
      <c r="A32" s="63">
        <v>3</v>
      </c>
      <c r="B32" s="51"/>
      <c r="C32" s="105">
        <v>1003</v>
      </c>
      <c r="D32" s="19" t="s">
        <v>400</v>
      </c>
      <c r="E32" s="20" t="s">
        <v>406</v>
      </c>
      <c r="F32" s="21" t="s">
        <v>411</v>
      </c>
      <c r="G32" s="19" t="s">
        <v>61</v>
      </c>
      <c r="H32" s="20" t="s">
        <v>211</v>
      </c>
      <c r="I32" s="22">
        <v>20061216</v>
      </c>
      <c r="J32" s="23" t="s">
        <v>397</v>
      </c>
      <c r="K32" s="20" t="s">
        <v>387</v>
      </c>
      <c r="L32" s="21" t="s">
        <v>191</v>
      </c>
      <c r="M32" s="67" t="s">
        <v>107</v>
      </c>
      <c r="N32" s="51">
        <v>1484</v>
      </c>
      <c r="O32" s="53">
        <v>3</v>
      </c>
      <c r="P32" s="106">
        <v>2307</v>
      </c>
      <c r="Q32" s="70" t="s">
        <v>417</v>
      </c>
      <c r="R32" s="71" t="s">
        <v>418</v>
      </c>
      <c r="S32" s="107" t="s">
        <v>104</v>
      </c>
    </row>
    <row r="33" spans="1:22" s="25" customFormat="1" ht="24.95" customHeight="1" x14ac:dyDescent="0.15">
      <c r="A33" s="63">
        <v>4</v>
      </c>
      <c r="B33" s="51"/>
      <c r="C33" s="105">
        <v>1004</v>
      </c>
      <c r="D33" s="19" t="s">
        <v>400</v>
      </c>
      <c r="E33" s="20" t="s">
        <v>406</v>
      </c>
      <c r="F33" s="21" t="s">
        <v>411</v>
      </c>
      <c r="G33" s="19" t="s">
        <v>61</v>
      </c>
      <c r="H33" s="20" t="s">
        <v>211</v>
      </c>
      <c r="I33" s="22">
        <v>20060708</v>
      </c>
      <c r="J33" s="23" t="s">
        <v>397</v>
      </c>
      <c r="K33" s="20" t="s">
        <v>387</v>
      </c>
      <c r="L33" s="21" t="s">
        <v>191</v>
      </c>
      <c r="M33" s="67" t="s">
        <v>163</v>
      </c>
      <c r="N33" s="51">
        <v>1390</v>
      </c>
      <c r="O33" s="53">
        <v>2</v>
      </c>
      <c r="P33" s="106">
        <v>2308</v>
      </c>
      <c r="Q33" s="70" t="s">
        <v>201</v>
      </c>
      <c r="R33" s="71" t="s">
        <v>414</v>
      </c>
      <c r="S33" s="107"/>
    </row>
    <row r="34" spans="1:22" s="25" customFormat="1" ht="24.95" customHeight="1" x14ac:dyDescent="0.15">
      <c r="A34" s="63">
        <v>5</v>
      </c>
      <c r="B34" s="51"/>
      <c r="C34" s="105">
        <v>1005</v>
      </c>
      <c r="D34" s="19" t="s">
        <v>402</v>
      </c>
      <c r="E34" s="20" t="s">
        <v>407</v>
      </c>
      <c r="F34" s="21" t="s">
        <v>412</v>
      </c>
      <c r="G34" s="19" t="s">
        <v>61</v>
      </c>
      <c r="H34" s="20" t="s">
        <v>211</v>
      </c>
      <c r="I34" s="22">
        <v>20060411</v>
      </c>
      <c r="J34" s="23" t="s">
        <v>397</v>
      </c>
      <c r="K34" s="20" t="s">
        <v>387</v>
      </c>
      <c r="L34" s="21" t="s">
        <v>191</v>
      </c>
      <c r="M34" s="67" t="s">
        <v>203</v>
      </c>
      <c r="N34" s="51">
        <v>688</v>
      </c>
      <c r="O34" s="53">
        <v>2</v>
      </c>
      <c r="P34" s="106">
        <v>2310</v>
      </c>
      <c r="Q34" s="70" t="s">
        <v>419</v>
      </c>
      <c r="R34" s="71" t="s">
        <v>416</v>
      </c>
      <c r="S34" s="107"/>
    </row>
    <row r="35" spans="1:22" s="25" customFormat="1" ht="24.95" customHeight="1" x14ac:dyDescent="0.15">
      <c r="A35" s="63">
        <v>6</v>
      </c>
      <c r="B35" s="51"/>
      <c r="C35" s="105">
        <v>1006</v>
      </c>
      <c r="D35" s="19" t="s">
        <v>403</v>
      </c>
      <c r="E35" s="20" t="s">
        <v>408</v>
      </c>
      <c r="F35" s="21" t="s">
        <v>413</v>
      </c>
      <c r="G35" s="19" t="s">
        <v>61</v>
      </c>
      <c r="H35" s="20" t="s">
        <v>211</v>
      </c>
      <c r="I35" s="22">
        <v>20060214</v>
      </c>
      <c r="J35" s="23" t="s">
        <v>397</v>
      </c>
      <c r="K35" s="20" t="s">
        <v>387</v>
      </c>
      <c r="L35" s="21" t="s">
        <v>200</v>
      </c>
      <c r="M35" s="67" t="s">
        <v>202</v>
      </c>
      <c r="N35" s="51">
        <v>144982</v>
      </c>
      <c r="O35" s="53">
        <v>6</v>
      </c>
      <c r="P35" s="106">
        <v>2306</v>
      </c>
      <c r="Q35" s="70" t="s">
        <v>399</v>
      </c>
      <c r="R35" s="71" t="s">
        <v>420</v>
      </c>
      <c r="S35" s="107"/>
    </row>
    <row r="36" spans="1:22" s="25" customFormat="1" ht="24.95" customHeight="1" x14ac:dyDescent="0.15">
      <c r="A36" s="63">
        <v>7</v>
      </c>
      <c r="B36" s="51"/>
      <c r="C36" s="105">
        <v>1007</v>
      </c>
      <c r="D36" s="19" t="s">
        <v>398</v>
      </c>
      <c r="E36" s="20" t="s">
        <v>404</v>
      </c>
      <c r="F36" s="21" t="s">
        <v>409</v>
      </c>
      <c r="G36" s="19" t="s">
        <v>61</v>
      </c>
      <c r="H36" s="20" t="s">
        <v>209</v>
      </c>
      <c r="I36" s="22">
        <v>20061010</v>
      </c>
      <c r="J36" s="23" t="s">
        <v>397</v>
      </c>
      <c r="K36" s="20" t="s">
        <v>387</v>
      </c>
      <c r="L36" s="21" t="s">
        <v>191</v>
      </c>
      <c r="M36" s="67" t="s">
        <v>204</v>
      </c>
      <c r="N36" s="51">
        <v>4141</v>
      </c>
      <c r="O36" s="53">
        <v>2</v>
      </c>
      <c r="P36" s="106">
        <v>2407</v>
      </c>
      <c r="Q36" s="70" t="s">
        <v>399</v>
      </c>
      <c r="R36" s="71" t="s">
        <v>416</v>
      </c>
      <c r="S36" s="107"/>
    </row>
    <row r="37" spans="1:22" s="25" customFormat="1" ht="24.95" customHeight="1" x14ac:dyDescent="0.15">
      <c r="A37" s="63">
        <v>8</v>
      </c>
      <c r="B37" s="51"/>
      <c r="C37" s="105">
        <v>1008</v>
      </c>
      <c r="D37" s="19" t="s">
        <v>401</v>
      </c>
      <c r="E37" s="20" t="s">
        <v>405</v>
      </c>
      <c r="F37" s="21" t="s">
        <v>410</v>
      </c>
      <c r="G37" s="19" t="s">
        <v>61</v>
      </c>
      <c r="H37" s="20" t="s">
        <v>210</v>
      </c>
      <c r="I37" s="22">
        <v>20070621</v>
      </c>
      <c r="J37" s="23" t="s">
        <v>397</v>
      </c>
      <c r="K37" s="20" t="s">
        <v>387</v>
      </c>
      <c r="L37" s="21" t="s">
        <v>191</v>
      </c>
      <c r="M37" s="67" t="s">
        <v>204</v>
      </c>
      <c r="N37" s="51"/>
      <c r="O37" s="53"/>
      <c r="P37" s="106"/>
      <c r="Q37" s="70"/>
      <c r="R37" s="71"/>
      <c r="S37" s="107"/>
    </row>
    <row r="38" spans="1:22" s="25" customFormat="1" ht="24.95" customHeight="1" x14ac:dyDescent="0.15">
      <c r="A38" s="63">
        <v>9</v>
      </c>
      <c r="B38" s="51"/>
      <c r="C38" s="105">
        <v>1009</v>
      </c>
      <c r="D38" s="19" t="s">
        <v>400</v>
      </c>
      <c r="E38" s="20" t="s">
        <v>406</v>
      </c>
      <c r="F38" s="21" t="s">
        <v>411</v>
      </c>
      <c r="G38" s="19" t="s">
        <v>61</v>
      </c>
      <c r="H38" s="20" t="s">
        <v>211</v>
      </c>
      <c r="I38" s="22">
        <v>20060707</v>
      </c>
      <c r="J38" s="23" t="s">
        <v>397</v>
      </c>
      <c r="K38" s="20" t="s">
        <v>387</v>
      </c>
      <c r="L38" s="21" t="s">
        <v>191</v>
      </c>
      <c r="M38" s="67" t="s">
        <v>204</v>
      </c>
      <c r="N38" s="51"/>
      <c r="O38" s="53"/>
      <c r="P38" s="106"/>
      <c r="Q38" s="70"/>
      <c r="R38" s="71"/>
      <c r="S38" s="107"/>
    </row>
    <row r="39" spans="1:22" s="25" customFormat="1" ht="24.95" customHeight="1" x14ac:dyDescent="0.15">
      <c r="A39" s="63">
        <v>10</v>
      </c>
      <c r="B39" s="51"/>
      <c r="C39" s="105">
        <v>1100</v>
      </c>
      <c r="D39" s="19" t="s">
        <v>402</v>
      </c>
      <c r="E39" s="20" t="s">
        <v>407</v>
      </c>
      <c r="F39" s="21" t="s">
        <v>412</v>
      </c>
      <c r="G39" s="19" t="s">
        <v>61</v>
      </c>
      <c r="H39" s="20" t="s">
        <v>211</v>
      </c>
      <c r="I39" s="22">
        <v>20061024</v>
      </c>
      <c r="J39" s="23" t="s">
        <v>397</v>
      </c>
      <c r="K39" s="20" t="s">
        <v>387</v>
      </c>
      <c r="L39" s="21" t="s">
        <v>191</v>
      </c>
      <c r="M39" s="67" t="s">
        <v>204</v>
      </c>
      <c r="N39" s="51"/>
      <c r="O39" s="53"/>
      <c r="P39" s="106"/>
      <c r="Q39" s="70"/>
      <c r="R39" s="71"/>
      <c r="S39" s="107"/>
    </row>
    <row r="40" spans="1:22" s="25" customFormat="1" ht="14.45" customHeight="1" x14ac:dyDescent="0.15">
      <c r="A40" s="111"/>
      <c r="B40" s="112"/>
      <c r="C40" s="112"/>
      <c r="D40" s="112"/>
      <c r="E40" s="112"/>
      <c r="F40" s="112"/>
      <c r="G40" s="112"/>
      <c r="H40" s="112"/>
      <c r="I40" s="113"/>
      <c r="J40" s="113"/>
      <c r="K40" s="112"/>
      <c r="L40" s="112"/>
      <c r="M40" s="114"/>
      <c r="N40" s="112"/>
      <c r="O40" s="112"/>
      <c r="P40" s="115"/>
      <c r="Q40" s="221"/>
      <c r="R40" s="111"/>
      <c r="S40" s="116"/>
      <c r="T40" s="117"/>
      <c r="U40" s="117"/>
    </row>
    <row r="41" spans="1:22" s="11" customFormat="1" ht="14.25" x14ac:dyDescent="0.15">
      <c r="A41" s="17" t="s">
        <v>62</v>
      </c>
      <c r="B41" s="17"/>
      <c r="C41" s="17"/>
      <c r="D41" s="17"/>
      <c r="E41" s="17"/>
      <c r="F41" s="17"/>
      <c r="G41" s="17"/>
      <c r="H41" s="17"/>
      <c r="I41" s="17"/>
      <c r="J41" s="17"/>
      <c r="K41" s="26"/>
      <c r="L41" s="26"/>
      <c r="M41" s="78" t="s">
        <v>67</v>
      </c>
      <c r="N41" s="79"/>
      <c r="O41" s="80" t="s">
        <v>64</v>
      </c>
      <c r="P41" s="81"/>
      <c r="Q41" s="227">
        <f>N41*1500</f>
        <v>0</v>
      </c>
      <c r="R41" s="27"/>
      <c r="S41" s="28"/>
      <c r="T41" s="220"/>
      <c r="U41" s="29"/>
      <c r="V41" s="17"/>
    </row>
    <row r="42" spans="1:22" s="11" customFormat="1" ht="14.25" x14ac:dyDescent="0.15">
      <c r="A42" s="17" t="s">
        <v>65</v>
      </c>
      <c r="B42" s="17"/>
      <c r="C42" s="17"/>
      <c r="D42" s="17"/>
      <c r="E42" s="17"/>
      <c r="F42" s="17"/>
      <c r="G42" s="17"/>
      <c r="H42" s="17"/>
      <c r="I42" s="17"/>
      <c r="J42" s="17"/>
      <c r="K42" s="17"/>
      <c r="L42" s="17"/>
      <c r="M42" s="35"/>
      <c r="N42" s="35"/>
      <c r="O42" s="80"/>
      <c r="P42" s="83"/>
      <c r="Q42" s="82"/>
      <c r="R42" s="27"/>
      <c r="S42" s="30"/>
      <c r="T42" s="17"/>
      <c r="U42" s="17"/>
      <c r="V42" s="17"/>
    </row>
    <row r="43" spans="1:22" s="11" customFormat="1" ht="14.25" x14ac:dyDescent="0.15">
      <c r="A43" s="17" t="s">
        <v>421</v>
      </c>
      <c r="B43" s="17"/>
      <c r="C43" s="17"/>
      <c r="D43" s="17"/>
      <c r="E43" s="17"/>
      <c r="F43" s="17"/>
      <c r="G43" s="17"/>
      <c r="H43" s="17"/>
      <c r="I43" s="17"/>
      <c r="J43" s="17"/>
      <c r="K43" s="17"/>
      <c r="L43" s="17"/>
      <c r="M43" s="78" t="s">
        <v>66</v>
      </c>
      <c r="N43" s="79">
        <v>2</v>
      </c>
      <c r="O43" s="80" t="s">
        <v>64</v>
      </c>
      <c r="P43" s="81"/>
      <c r="Q43" s="227">
        <f>N43*2000</f>
        <v>4000</v>
      </c>
      <c r="R43" s="27"/>
      <c r="S43" s="28"/>
      <c r="T43" s="220"/>
      <c r="U43" s="29"/>
      <c r="V43" s="17"/>
    </row>
    <row r="44" spans="1:22" s="11" customFormat="1" ht="14.25" x14ac:dyDescent="0.15">
      <c r="A44" s="17" t="s">
        <v>94</v>
      </c>
      <c r="B44" s="17"/>
      <c r="C44" s="17"/>
      <c r="D44" s="17"/>
      <c r="E44" s="17"/>
      <c r="F44" s="17"/>
      <c r="G44" s="17"/>
      <c r="H44" s="17"/>
      <c r="I44" s="17"/>
      <c r="J44" s="17"/>
      <c r="K44" s="17"/>
      <c r="L44" s="17"/>
      <c r="M44" s="35"/>
      <c r="N44" s="35"/>
      <c r="O44" s="80"/>
      <c r="P44" s="83"/>
      <c r="Q44" s="82"/>
      <c r="R44" s="27"/>
      <c r="S44" s="30"/>
      <c r="T44" s="17"/>
      <c r="U44" s="17"/>
      <c r="V44" s="17"/>
    </row>
    <row r="45" spans="1:22" s="11" customFormat="1" ht="14.25" x14ac:dyDescent="0.15">
      <c r="A45" s="17" t="s">
        <v>168</v>
      </c>
      <c r="B45" s="17"/>
      <c r="C45" s="17"/>
      <c r="D45" s="17"/>
      <c r="E45" s="17"/>
      <c r="F45" s="17"/>
      <c r="G45" s="17"/>
      <c r="H45" s="17"/>
      <c r="I45" s="17"/>
      <c r="J45" s="17"/>
      <c r="K45" s="17"/>
      <c r="L45" s="17"/>
      <c r="M45" s="78" t="s">
        <v>171</v>
      </c>
      <c r="N45" s="79">
        <v>4</v>
      </c>
      <c r="O45" s="80" t="s">
        <v>64</v>
      </c>
      <c r="P45" s="81"/>
      <c r="Q45" s="227">
        <f>N45*3000</f>
        <v>12000</v>
      </c>
      <c r="R45" s="27"/>
      <c r="S45" s="28"/>
      <c r="T45" s="220"/>
      <c r="U45" s="29"/>
      <c r="V45" s="17"/>
    </row>
    <row r="46" spans="1:22" s="11" customFormat="1" ht="14.25" x14ac:dyDescent="0.15">
      <c r="A46" s="17" t="s">
        <v>206</v>
      </c>
      <c r="B46" s="17"/>
      <c r="C46" s="17"/>
      <c r="D46" s="27"/>
      <c r="E46" s="27"/>
      <c r="F46" s="27"/>
      <c r="G46" s="27"/>
      <c r="H46" s="27"/>
      <c r="I46" s="27"/>
      <c r="J46" s="27"/>
      <c r="K46" s="31"/>
      <c r="L46" s="31"/>
      <c r="M46" s="35"/>
      <c r="N46" s="35"/>
      <c r="O46" s="80"/>
      <c r="P46" s="85"/>
      <c r="Q46" s="82"/>
      <c r="R46" s="27"/>
      <c r="S46" s="32"/>
      <c r="T46" s="17"/>
      <c r="U46" s="17"/>
      <c r="V46" s="17"/>
    </row>
    <row r="47" spans="1:22" s="11" customFormat="1" ht="14.25" x14ac:dyDescent="0.15">
      <c r="A47" s="27" t="s">
        <v>68</v>
      </c>
      <c r="B47" s="27"/>
      <c r="C47" s="27"/>
      <c r="D47" s="17"/>
      <c r="E47" s="17"/>
      <c r="F47" s="17"/>
      <c r="G47" s="17"/>
      <c r="H47" s="17"/>
      <c r="I47" s="17"/>
      <c r="J47" s="17"/>
      <c r="K47" s="33"/>
      <c r="L47" s="33"/>
      <c r="M47" s="78" t="s">
        <v>72</v>
      </c>
      <c r="N47" s="79"/>
      <c r="O47" s="80" t="s">
        <v>64</v>
      </c>
      <c r="P47" s="81"/>
      <c r="Q47" s="227">
        <f>N47*4000</f>
        <v>0</v>
      </c>
      <c r="R47" s="27"/>
      <c r="S47" s="28"/>
      <c r="T47" s="220"/>
      <c r="U47" s="29"/>
      <c r="V47" s="17"/>
    </row>
    <row r="48" spans="1:22" s="11" customFormat="1" ht="14.25" x14ac:dyDescent="0.15">
      <c r="A48" s="29"/>
      <c r="B48" s="17"/>
      <c r="C48" s="17"/>
      <c r="D48" s="17"/>
      <c r="E48" s="17"/>
      <c r="F48" s="17"/>
      <c r="G48" s="17"/>
      <c r="H48" s="17"/>
      <c r="I48" s="17"/>
      <c r="J48" s="17"/>
      <c r="K48" s="34"/>
      <c r="L48" s="34"/>
      <c r="M48" s="35"/>
      <c r="N48" s="35"/>
      <c r="O48" s="80"/>
      <c r="P48" s="85"/>
      <c r="Q48" s="82"/>
      <c r="R48" s="27"/>
      <c r="S48" s="32"/>
      <c r="T48" s="17"/>
      <c r="U48" s="17"/>
      <c r="V48" s="17"/>
    </row>
    <row r="49" spans="1:22" s="11" customFormat="1" ht="14.25" x14ac:dyDescent="0.15">
      <c r="A49" s="29" t="s">
        <v>207</v>
      </c>
      <c r="B49" s="17" t="s">
        <v>69</v>
      </c>
      <c r="C49" s="17"/>
      <c r="D49" s="17"/>
      <c r="E49" s="17"/>
      <c r="F49" s="17"/>
      <c r="G49" s="17"/>
      <c r="H49" s="17"/>
      <c r="I49" s="17"/>
      <c r="J49" s="17"/>
      <c r="K49" s="33"/>
      <c r="L49" s="33"/>
      <c r="M49" s="78" t="s">
        <v>87</v>
      </c>
      <c r="N49" s="79">
        <v>1</v>
      </c>
      <c r="O49" s="80" t="s">
        <v>64</v>
      </c>
      <c r="P49" s="81"/>
      <c r="Q49" s="227">
        <f>N49*4000</f>
        <v>4000</v>
      </c>
      <c r="R49" s="27"/>
      <c r="S49" s="28"/>
      <c r="T49" s="220"/>
      <c r="U49" s="17"/>
      <c r="V49" s="17"/>
    </row>
    <row r="50" spans="1:22" s="11" customFormat="1" ht="14.25" x14ac:dyDescent="0.15">
      <c r="A50" s="17"/>
      <c r="B50" s="17" t="s">
        <v>71</v>
      </c>
      <c r="C50" s="17"/>
      <c r="D50" s="17"/>
      <c r="E50" s="17"/>
      <c r="F50" s="17"/>
      <c r="G50" s="17"/>
      <c r="H50" s="17"/>
      <c r="I50" s="17"/>
      <c r="J50" s="17"/>
      <c r="K50" s="34"/>
      <c r="L50" s="34"/>
      <c r="M50" s="35"/>
      <c r="N50" s="35"/>
      <c r="O50" s="80"/>
      <c r="P50" s="85"/>
      <c r="Q50" s="82"/>
      <c r="R50" s="17"/>
      <c r="S50" s="17"/>
      <c r="T50" s="17"/>
      <c r="U50" s="17"/>
      <c r="V50" s="5"/>
    </row>
    <row r="51" spans="1:22" s="11" customFormat="1" ht="14.25" x14ac:dyDescent="0.15">
      <c r="A51" s="17"/>
      <c r="B51" s="17" t="s">
        <v>208</v>
      </c>
      <c r="C51" s="17"/>
      <c r="D51" s="17"/>
      <c r="E51" s="17"/>
      <c r="F51" s="17"/>
      <c r="G51" s="17"/>
      <c r="H51" s="17"/>
      <c r="I51" s="17"/>
      <c r="J51" s="17"/>
      <c r="K51" s="17"/>
      <c r="L51" s="17"/>
      <c r="M51" s="35"/>
      <c r="N51" s="35"/>
      <c r="O51" s="35"/>
      <c r="P51" s="77" t="s">
        <v>73</v>
      </c>
      <c r="Q51" s="227">
        <f>Q41+Q43+Q45+Q47+Q49</f>
        <v>20000</v>
      </c>
      <c r="R51" s="17"/>
      <c r="S51" s="26"/>
      <c r="T51" s="220"/>
      <c r="U51" s="17"/>
      <c r="V51" s="5"/>
    </row>
    <row r="52" spans="1:22" s="11" customFormat="1" ht="14.25" x14ac:dyDescent="0.15">
      <c r="A52" s="17"/>
      <c r="B52" s="17"/>
      <c r="D52" s="17"/>
      <c r="E52" s="17"/>
      <c r="F52" s="17"/>
      <c r="G52" s="17"/>
      <c r="H52" s="17"/>
      <c r="I52" s="17"/>
      <c r="J52" s="17"/>
      <c r="K52" s="17"/>
      <c r="L52" s="17"/>
      <c r="M52" s="17"/>
      <c r="N52" s="17"/>
      <c r="O52" s="17"/>
      <c r="P52" s="17"/>
      <c r="Q52" s="17"/>
      <c r="R52" s="17"/>
      <c r="S52" s="17"/>
      <c r="T52" s="17"/>
      <c r="U52" s="17"/>
      <c r="V52" s="17"/>
    </row>
    <row r="53" spans="1:22" ht="13.5" customHeight="1" x14ac:dyDescent="0.15">
      <c r="A53" s="5"/>
      <c r="B53" s="5"/>
      <c r="C53" s="5"/>
      <c r="D53" s="5"/>
      <c r="E53" s="5"/>
      <c r="F53" s="5"/>
      <c r="G53" s="5"/>
      <c r="H53" s="5"/>
      <c r="I53" s="5"/>
      <c r="J53" s="5"/>
      <c r="K53" s="5"/>
      <c r="L53" s="5"/>
      <c r="M53" s="5"/>
      <c r="N53" s="5"/>
      <c r="O53" s="5"/>
      <c r="P53" s="5"/>
      <c r="Q53" s="5"/>
      <c r="R53" s="5"/>
      <c r="S53" s="5"/>
      <c r="T53" s="5"/>
      <c r="U53" s="5"/>
      <c r="V53" s="5"/>
    </row>
    <row r="54" spans="1:22" ht="14.25" x14ac:dyDescent="0.15">
      <c r="C54" s="11"/>
      <c r="D54" s="11"/>
      <c r="E54" s="11"/>
      <c r="F54" s="11"/>
      <c r="G54" s="11"/>
      <c r="H54" s="11"/>
      <c r="I54" s="11"/>
      <c r="J54" s="11"/>
      <c r="K54" s="35"/>
      <c r="L54" s="35"/>
      <c r="M54" s="35"/>
      <c r="N54" s="35"/>
      <c r="O54" s="35"/>
      <c r="P54" s="35"/>
      <c r="Q54" s="35"/>
      <c r="R54" s="35"/>
      <c r="S54" s="35"/>
      <c r="T54" s="35"/>
    </row>
  </sheetData>
  <protectedRanges>
    <protectedRange password="DAFD" sqref="D30:L38" name="範囲1_1"/>
  </protectedRanges>
  <sortState xmlns:xlrd2="http://schemas.microsoft.com/office/spreadsheetml/2017/richdata2" ref="D30:L34">
    <sortCondition ref="I30:I34"/>
  </sortState>
  <mergeCells count="15">
    <mergeCell ref="A28:A29"/>
    <mergeCell ref="D28:D29"/>
    <mergeCell ref="B28:C28"/>
    <mergeCell ref="G28:G29"/>
    <mergeCell ref="L28:L29"/>
    <mergeCell ref="H28:H29"/>
    <mergeCell ref="J28:J29"/>
    <mergeCell ref="R23:S23"/>
    <mergeCell ref="F24:M24"/>
    <mergeCell ref="P24:R24"/>
    <mergeCell ref="F26:M26"/>
    <mergeCell ref="F28:F29"/>
    <mergeCell ref="N28:R28"/>
    <mergeCell ref="S28:S29"/>
    <mergeCell ref="M28:M29"/>
  </mergeCells>
  <phoneticPr fontId="5"/>
  <dataValidations count="2">
    <dataValidation type="list" allowBlank="1" showInputMessage="1" showErrorMessage="1" sqref="S30:S40" xr:uid="{00000000-0002-0000-0300-000000000000}">
      <formula1>"ﾊﾝﾏｰ左投,規格外,陸協推薦"</formula1>
    </dataValidation>
    <dataValidation type="list" allowBlank="1" showInputMessage="1" showErrorMessage="1" sqref="M30:M40" xr:uid="{00000000-0002-0000-0300-000001000000}">
      <formula1>"100m,200m,400m,800m,1500m,5000m,10000m,110mH,400mH,3000mSC,5000mW,400mR,1600mR,走高跳,棒高跳,走幅跳,三段跳,砲丸投,円盤投,ハンマー投,やり投,十種競技"</formula1>
    </dataValidation>
  </dataValidations>
  <printOptions horizontalCentered="1"/>
  <pageMargins left="0.39370078740157483" right="0.39370078740157483" top="0.55118110236220474" bottom="0.31496062992125984" header="0.19685039370078741" footer="0.19685039370078741"/>
  <pageSetup paperSize="9" scale="61" fitToHeight="0" orientation="portrait" cellComments="asDisplayed" r:id="rId1"/>
  <colBreaks count="1" manualBreakCount="1">
    <brk id="20"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02"/>
  <sheetViews>
    <sheetView zoomScale="115" zoomScaleNormal="115" zoomScaleSheetLayoutView="96" workbookViewId="0">
      <pane ySplit="2" topLeftCell="A3" activePane="bottomLeft" state="frozen"/>
      <selection activeCell="P29" sqref="P29"/>
      <selection pane="bottomLeft" activeCell="E4" sqref="E4"/>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196</v>
      </c>
    </row>
    <row r="2" spans="1:27" ht="24" customHeight="1" x14ac:dyDescent="0.15">
      <c r="A2" s="426" t="s">
        <v>195</v>
      </c>
      <c r="B2" s="427"/>
      <c r="C2" s="427"/>
      <c r="D2" s="428"/>
      <c r="E2" s="41" t="s">
        <v>174</v>
      </c>
      <c r="F2" s="41" t="s">
        <v>89</v>
      </c>
      <c r="G2" s="42" t="s">
        <v>175</v>
      </c>
      <c r="H2" s="42" t="s">
        <v>176</v>
      </c>
      <c r="I2" s="42" t="s">
        <v>184</v>
      </c>
      <c r="J2" s="42" t="s">
        <v>185</v>
      </c>
      <c r="K2" s="42" t="s">
        <v>177</v>
      </c>
      <c r="L2" s="42" t="s">
        <v>178</v>
      </c>
      <c r="M2" s="42" t="s">
        <v>179</v>
      </c>
      <c r="N2" s="41" t="s">
        <v>90</v>
      </c>
      <c r="O2" s="41" t="s">
        <v>180</v>
      </c>
      <c r="P2" s="42" t="s">
        <v>186</v>
      </c>
      <c r="Q2" s="42" t="s">
        <v>187</v>
      </c>
      <c r="R2" s="42" t="s">
        <v>181</v>
      </c>
      <c r="S2" s="41" t="s">
        <v>91</v>
      </c>
      <c r="T2" s="42" t="s">
        <v>92</v>
      </c>
      <c r="U2" s="42" t="s">
        <v>188</v>
      </c>
      <c r="V2" s="42" t="s">
        <v>189</v>
      </c>
      <c r="W2" s="43" t="s">
        <v>192</v>
      </c>
      <c r="X2" s="37" t="s">
        <v>190</v>
      </c>
      <c r="Y2" s="36" t="s">
        <v>182</v>
      </c>
      <c r="Z2" s="36" t="s">
        <v>183</v>
      </c>
      <c r="AA2" s="37" t="s">
        <v>193</v>
      </c>
    </row>
    <row r="3" spans="1:27" x14ac:dyDescent="0.15">
      <c r="A3" s="44" t="str">
        <f>IF(I3="","",I3)</f>
        <v/>
      </c>
      <c r="B3" s="44" t="str">
        <f>IF(A3="","",G3&amp;" "&amp;H3)</f>
        <v/>
      </c>
      <c r="C3" s="44" t="str">
        <f>IF(A3="","",ASC(J3&amp;" "&amp;K3))</f>
        <v/>
      </c>
      <c r="D3" s="44" t="str" cm="1">
        <f t="array" ref="D3">IF(A3="","",L3&amp;" "&amp;'【様式1-2】女子団体（個人）申込書'!N73M3)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ref="A4:A34" si="0">IF(I4="","",I4)</f>
        <v/>
      </c>
      <c r="B4" s="44" t="str">
        <f t="shared" ref="B4:B34" si="1">IF(A4="","",G4&amp;" "&amp;H4)</f>
        <v/>
      </c>
      <c r="C4" s="44" t="str">
        <f t="shared" ref="C4:C34" si="2">IF(A4="","",ASC(J4&amp;" "&amp;K4))</f>
        <v/>
      </c>
      <c r="D4" s="44" t="str">
        <f t="shared" ref="D4:D34" si="3">IF(A4="","",L4&amp;" "&amp;M4)</f>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U91"/>
  <sheetViews>
    <sheetView view="pageBreakPreview" zoomScaleNormal="100" zoomScaleSheetLayoutView="100" workbookViewId="0">
      <selection activeCell="I8" sqref="I8"/>
    </sheetView>
  </sheetViews>
  <sheetFormatPr defaultColWidth="9" defaultRowHeight="13.5" x14ac:dyDescent="0.15"/>
  <cols>
    <col min="1" max="1" width="2.75" style="6" customWidth="1"/>
    <col min="2" max="3" width="5.375" style="6" customWidth="1"/>
    <col min="4" max="6" width="18.625" style="6" customWidth="1"/>
    <col min="7" max="7" width="4" style="6" customWidth="1"/>
    <col min="8" max="8" width="6.875" style="6" bestFit="1" customWidth="1"/>
    <col min="9" max="9" width="8.875" style="6" bestFit="1" customWidth="1"/>
    <col min="10" max="10" width="15.625" style="6" customWidth="1"/>
    <col min="11" max="12" width="6.25" style="6" customWidth="1"/>
    <col min="13" max="13" width="10.75" style="6" customWidth="1"/>
    <col min="14" max="14" width="8.125" style="6" customWidth="1"/>
    <col min="15" max="15" width="5.25" style="6" customWidth="1"/>
    <col min="16" max="16" width="8.125" style="6" customWidth="1"/>
    <col min="17" max="17" width="19.875" style="6" customWidth="1"/>
    <col min="18" max="18" width="9.875" style="6" customWidth="1"/>
    <col min="19" max="19" width="9.75" style="6" bestFit="1" customWidth="1"/>
    <col min="20" max="20" width="12.125" style="148" customWidth="1"/>
    <col min="21" max="21" width="9" style="148"/>
    <col min="22" max="16384" width="9" style="6"/>
  </cols>
  <sheetData>
    <row r="1" spans="1:21" x14ac:dyDescent="0.15">
      <c r="R1" s="429" t="s">
        <v>43</v>
      </c>
      <c r="S1" s="429"/>
    </row>
    <row r="2" spans="1:21" ht="21" x14ac:dyDescent="0.2">
      <c r="D2" s="46" t="s">
        <v>45</v>
      </c>
      <c r="E2" s="46"/>
      <c r="F2" s="412" t="s">
        <v>556</v>
      </c>
      <c r="G2" s="412"/>
      <c r="H2" s="412"/>
      <c r="I2" s="412"/>
      <c r="J2" s="412"/>
      <c r="K2" s="412"/>
      <c r="L2" s="412"/>
      <c r="M2" s="412"/>
      <c r="O2" s="47"/>
      <c r="P2" s="413" t="s">
        <v>46</v>
      </c>
      <c r="Q2" s="413"/>
      <c r="R2" s="413"/>
      <c r="S2" s="47"/>
    </row>
    <row r="3" spans="1:21" ht="14.25" customHeight="1" x14ac:dyDescent="0.2">
      <c r="A3" s="46"/>
      <c r="B3" s="46"/>
      <c r="C3" s="46"/>
      <c r="D3" s="46"/>
      <c r="E3" s="46"/>
      <c r="F3" s="48"/>
      <c r="G3" s="48"/>
      <c r="H3" s="48"/>
      <c r="I3" s="47"/>
      <c r="J3" s="47"/>
      <c r="K3" s="47"/>
      <c r="L3" s="47"/>
      <c r="M3" s="47"/>
      <c r="N3" s="47"/>
      <c r="O3" s="47"/>
      <c r="P3" s="47"/>
      <c r="Q3" s="47"/>
      <c r="R3" s="47"/>
      <c r="S3" s="47"/>
    </row>
    <row r="4" spans="1:21" ht="30" customHeight="1" x14ac:dyDescent="0.15">
      <c r="D4" s="104" t="s">
        <v>47</v>
      </c>
      <c r="F4" s="414" t="str">
        <f>IF(男子ﾃﾞｰﾀ貼付ｼｰﾄ!$U$3="","",男子ﾃﾞｰﾀ貼付ｼｰﾄ!$U$3)</f>
        <v/>
      </c>
      <c r="G4" s="414"/>
      <c r="H4" s="414"/>
      <c r="I4" s="414"/>
      <c r="J4" s="414"/>
      <c r="K4" s="414"/>
      <c r="L4" s="414"/>
      <c r="M4" s="414"/>
      <c r="N4" s="103" t="str">
        <f>IF(F4="","",男子ﾃﾞｰﾀ貼付ｼｰﾄ!X3)</f>
        <v/>
      </c>
      <c r="S4" s="49"/>
    </row>
    <row r="5" spans="1:21" ht="6.75" customHeight="1" x14ac:dyDescent="0.2">
      <c r="A5" s="50"/>
    </row>
    <row r="6" spans="1:21" s="18" customFormat="1" ht="14.25" customHeight="1" x14ac:dyDescent="0.15">
      <c r="A6" s="419"/>
      <c r="B6" s="421" t="s">
        <v>48</v>
      </c>
      <c r="C6" s="421"/>
      <c r="D6" s="420" t="s">
        <v>49</v>
      </c>
      <c r="E6" s="101" t="s">
        <v>102</v>
      </c>
      <c r="F6" s="415" t="s">
        <v>93</v>
      </c>
      <c r="G6" s="420" t="s">
        <v>50</v>
      </c>
      <c r="H6" s="424" t="s">
        <v>51</v>
      </c>
      <c r="I6" s="54" t="s">
        <v>194</v>
      </c>
      <c r="J6" s="425" t="s">
        <v>52</v>
      </c>
      <c r="K6" s="56" t="s">
        <v>53</v>
      </c>
      <c r="L6" s="422" t="s">
        <v>99</v>
      </c>
      <c r="M6" s="419" t="s">
        <v>54</v>
      </c>
      <c r="N6" s="416" t="s">
        <v>165</v>
      </c>
      <c r="O6" s="416"/>
      <c r="P6" s="416"/>
      <c r="Q6" s="416"/>
      <c r="R6" s="416"/>
      <c r="S6" s="417" t="s">
        <v>103</v>
      </c>
      <c r="T6" s="149"/>
      <c r="U6" s="149"/>
    </row>
    <row r="7" spans="1:21" s="18" customFormat="1" ht="14.25" customHeight="1" x14ac:dyDescent="0.15">
      <c r="A7" s="419"/>
      <c r="B7" s="57" t="s">
        <v>55</v>
      </c>
      <c r="C7" s="58" t="s">
        <v>56</v>
      </c>
      <c r="D7" s="420"/>
      <c r="E7" s="102" t="s">
        <v>198</v>
      </c>
      <c r="F7" s="415"/>
      <c r="G7" s="420"/>
      <c r="H7" s="424"/>
      <c r="I7" s="62" t="s">
        <v>385</v>
      </c>
      <c r="J7" s="425"/>
      <c r="K7" s="59" t="s">
        <v>57</v>
      </c>
      <c r="L7" s="423"/>
      <c r="M7" s="419"/>
      <c r="N7" s="60" t="s">
        <v>58</v>
      </c>
      <c r="O7" s="61" t="s">
        <v>59</v>
      </c>
      <c r="P7" s="61" t="s">
        <v>100</v>
      </c>
      <c r="Q7" s="61" t="s">
        <v>45</v>
      </c>
      <c r="R7" s="62" t="s">
        <v>60</v>
      </c>
      <c r="S7" s="418"/>
      <c r="T7" s="149"/>
      <c r="U7" s="149"/>
    </row>
    <row r="8" spans="1:21" s="25" customFormat="1" ht="24.95" customHeight="1" x14ac:dyDescent="0.15">
      <c r="A8" s="63">
        <v>1</v>
      </c>
      <c r="B8" s="51"/>
      <c r="C8" s="105"/>
      <c r="D8" s="19" t="str">
        <f>IF($C8="","",VLOOKUP($C8,男子ﾃﾞｰﾀ貼付ｼｰﾄ!$A$3:$AA$201,2,FALSE))</f>
        <v/>
      </c>
      <c r="E8" s="20" t="str">
        <f>IF($C8="","",VLOOKUP($C8,男子ﾃﾞｰﾀ貼付ｼｰﾄ!$A$3:$AA$201,3,FALSE))</f>
        <v/>
      </c>
      <c r="F8" s="21" t="str">
        <f>IF($C8="","",VLOOKUP($C8,男子ﾃﾞｰﾀ貼付ｼｰﾄ!$A$3:$AA$201,4,FALSE))</f>
        <v/>
      </c>
      <c r="G8" s="19" t="s">
        <v>61</v>
      </c>
      <c r="H8" s="20" t="str">
        <f>IF($C8="","",RIGHT(VLOOKUP($C8,男子ﾃﾞｰﾀ貼付ｼｰﾄ!$A$3:$AA$201,26,FALSE),1))</f>
        <v/>
      </c>
      <c r="I8" s="22" t="str">
        <f>IF($C8="","",TEXT(VLOOKUP($C8,男子ﾃﾞｰﾀ貼付ｼｰﾄ!$A$3:$AA$201,23,FALSE),"yyyymmdd"))</f>
        <v/>
      </c>
      <c r="J8" s="23" t="str">
        <f>IF($C8="","",VLOOKUP($C8,男子ﾃﾞｰﾀ貼付ｼｰﾄ!$A$3:$AA$201,21,FALSE))</f>
        <v/>
      </c>
      <c r="K8" s="20" t="str">
        <f>IF($C8="","",VLOOKUP($C8,男子ﾃﾞｰﾀ貼付ｼｰﾄ!$A$3:$AA$201,17,FALSE))</f>
        <v/>
      </c>
      <c r="L8" s="21" t="str">
        <f>IF($C8="","",VLOOKUP($C8,男子ﾃﾞｰﾀ貼付ｼｰﾄ!$A$3:$AA$201,14,FALSE))</f>
        <v/>
      </c>
      <c r="M8" s="67"/>
      <c r="N8" s="51"/>
      <c r="O8" s="53"/>
      <c r="P8" s="106"/>
      <c r="Q8" s="70"/>
      <c r="R8" s="71"/>
      <c r="S8" s="107"/>
      <c r="T8" s="150"/>
      <c r="U8" s="150"/>
    </row>
    <row r="9" spans="1:21" s="25" customFormat="1" ht="24.95" customHeight="1" x14ac:dyDescent="0.15">
      <c r="A9" s="63">
        <v>2</v>
      </c>
      <c r="B9" s="51"/>
      <c r="C9" s="105"/>
      <c r="D9" s="19" t="str">
        <f>IF($C9="","",VLOOKUP($C9,男子ﾃﾞｰﾀ貼付ｼｰﾄ!$A$3:$AA$201,2,FALSE))</f>
        <v/>
      </c>
      <c r="E9" s="20" t="str">
        <f>IF($C9="","",VLOOKUP($C9,男子ﾃﾞｰﾀ貼付ｼｰﾄ!$A$3:$AA$201,3,FALSE))</f>
        <v/>
      </c>
      <c r="F9" s="21" t="str">
        <f>IF($C9="","",VLOOKUP($C9,男子ﾃﾞｰﾀ貼付ｼｰﾄ!$A$3:$AA$201,4,FALSE))</f>
        <v/>
      </c>
      <c r="G9" s="19" t="s">
        <v>61</v>
      </c>
      <c r="H9" s="20" t="str">
        <f>IF($C9="","",RIGHT(VLOOKUP($C9,男子ﾃﾞｰﾀ貼付ｼｰﾄ!$A$3:$AA$201,26,FALSE),1))</f>
        <v/>
      </c>
      <c r="I9" s="22" t="str">
        <f>IF($C9="","",TEXT(VLOOKUP($C9,男子ﾃﾞｰﾀ貼付ｼｰﾄ!$A$3:$AA$201,23,FALSE),"yyyymmdd"))</f>
        <v/>
      </c>
      <c r="J9" s="23" t="str">
        <f>IF($C9="","",VLOOKUP($C9,男子ﾃﾞｰﾀ貼付ｼｰﾄ!$A$3:$AA$201,21,FALSE))</f>
        <v/>
      </c>
      <c r="K9" s="20" t="str">
        <f>IF($C9="","",VLOOKUP($C9,男子ﾃﾞｰﾀ貼付ｼｰﾄ!$A$3:$AA$201,17,FALSE))</f>
        <v/>
      </c>
      <c r="L9" s="21" t="str">
        <f>IF($C9="","",VLOOKUP($C9,男子ﾃﾞｰﾀ貼付ｼｰﾄ!$A$3:$AA$201,14,FALSE))</f>
        <v/>
      </c>
      <c r="M9" s="67"/>
      <c r="N9" s="51"/>
      <c r="O9" s="53"/>
      <c r="P9" s="106"/>
      <c r="Q9" s="70"/>
      <c r="R9" s="71"/>
      <c r="S9" s="107"/>
      <c r="T9" s="150"/>
      <c r="U9" s="150"/>
    </row>
    <row r="10" spans="1:21" s="25" customFormat="1" ht="24.95" customHeight="1" x14ac:dyDescent="0.15">
      <c r="A10" s="63">
        <v>3</v>
      </c>
      <c r="B10" s="51"/>
      <c r="C10" s="105"/>
      <c r="D10" s="19" t="str">
        <f>IF($C10="","",VLOOKUP($C10,男子ﾃﾞｰﾀ貼付ｼｰﾄ!$A$3:$AA$201,2,FALSE))</f>
        <v/>
      </c>
      <c r="E10" s="20" t="str">
        <f>IF($C10="","",VLOOKUP($C10,男子ﾃﾞｰﾀ貼付ｼｰﾄ!$A$3:$AA$201,3,FALSE))</f>
        <v/>
      </c>
      <c r="F10" s="21" t="str">
        <f>IF($C10="","",VLOOKUP($C10,男子ﾃﾞｰﾀ貼付ｼｰﾄ!$A$3:$AA$201,4,FALSE))</f>
        <v/>
      </c>
      <c r="G10" s="19" t="s">
        <v>61</v>
      </c>
      <c r="H10" s="20" t="str">
        <f>IF($C10="","",RIGHT(VLOOKUP($C10,男子ﾃﾞｰﾀ貼付ｼｰﾄ!$A$3:$AA$201,26,FALSE),1))</f>
        <v/>
      </c>
      <c r="I10" s="22" t="str">
        <f>IF($C10="","",TEXT(VLOOKUP($C10,男子ﾃﾞｰﾀ貼付ｼｰﾄ!$A$3:$AA$201,23,FALSE),"yyyymmdd"))</f>
        <v/>
      </c>
      <c r="J10" s="23" t="str">
        <f>IF($C10="","",VLOOKUP($C10,男子ﾃﾞｰﾀ貼付ｼｰﾄ!$A$3:$AA$201,21,FALSE))</f>
        <v/>
      </c>
      <c r="K10" s="20" t="str">
        <f>IF($C10="","",VLOOKUP($C10,男子ﾃﾞｰﾀ貼付ｼｰﾄ!$A$3:$AA$201,17,FALSE))</f>
        <v/>
      </c>
      <c r="L10" s="21" t="str">
        <f>IF($C10="","",VLOOKUP($C10,男子ﾃﾞｰﾀ貼付ｼｰﾄ!$A$3:$AA$201,14,FALSE))</f>
        <v/>
      </c>
      <c r="M10" s="67"/>
      <c r="N10" s="51"/>
      <c r="O10" s="53"/>
      <c r="P10" s="106"/>
      <c r="Q10" s="70"/>
      <c r="R10" s="71"/>
      <c r="S10" s="107"/>
      <c r="T10" s="150"/>
      <c r="U10" s="150"/>
    </row>
    <row r="11" spans="1:21" s="25" customFormat="1" ht="24.95" customHeight="1" x14ac:dyDescent="0.15">
      <c r="A11" s="63">
        <v>4</v>
      </c>
      <c r="B11" s="51"/>
      <c r="C11" s="105"/>
      <c r="D11" s="19" t="str">
        <f>IF($C11="","",VLOOKUP($C11,男子ﾃﾞｰﾀ貼付ｼｰﾄ!$A$3:$AA$201,2,FALSE))</f>
        <v/>
      </c>
      <c r="E11" s="20" t="str">
        <f>IF($C11="","",VLOOKUP($C11,男子ﾃﾞｰﾀ貼付ｼｰﾄ!$A$3:$AA$201,3,FALSE))</f>
        <v/>
      </c>
      <c r="F11" s="21" t="str">
        <f>IF($C11="","",VLOOKUP($C11,男子ﾃﾞｰﾀ貼付ｼｰﾄ!$A$3:$AA$201,4,FALSE))</f>
        <v/>
      </c>
      <c r="G11" s="19" t="s">
        <v>61</v>
      </c>
      <c r="H11" s="20" t="str">
        <f>IF($C11="","",RIGHT(VLOOKUP($C11,男子ﾃﾞｰﾀ貼付ｼｰﾄ!$A$3:$AA$201,26,FALSE),1))</f>
        <v/>
      </c>
      <c r="I11" s="22" t="str">
        <f>IF($C11="","",TEXT(VLOOKUP($C11,男子ﾃﾞｰﾀ貼付ｼｰﾄ!$A$3:$AA$201,23,FALSE),"yyyymmdd"))</f>
        <v/>
      </c>
      <c r="J11" s="23" t="str">
        <f>IF($C11="","",VLOOKUP($C11,男子ﾃﾞｰﾀ貼付ｼｰﾄ!$A$3:$AA$201,21,FALSE))</f>
        <v/>
      </c>
      <c r="K11" s="20" t="str">
        <f>IF($C11="","",VLOOKUP($C11,男子ﾃﾞｰﾀ貼付ｼｰﾄ!$A$3:$AA$201,17,FALSE))</f>
        <v/>
      </c>
      <c r="L11" s="21" t="str">
        <f>IF($C11="","",VLOOKUP($C11,男子ﾃﾞｰﾀ貼付ｼｰﾄ!$A$3:$AA$201,14,FALSE))</f>
        <v/>
      </c>
      <c r="M11" s="67"/>
      <c r="N11" s="51"/>
      <c r="O11" s="53"/>
      <c r="P11" s="106"/>
      <c r="Q11" s="70"/>
      <c r="R11" s="71"/>
      <c r="S11" s="107"/>
      <c r="T11" s="150"/>
      <c r="U11" s="150"/>
    </row>
    <row r="12" spans="1:21" s="25" customFormat="1" ht="24.95" customHeight="1" x14ac:dyDescent="0.15">
      <c r="A12" s="63">
        <v>5</v>
      </c>
      <c r="B12" s="51"/>
      <c r="C12" s="105"/>
      <c r="D12" s="19" t="str">
        <f>IF($C12="","",VLOOKUP($C12,男子ﾃﾞｰﾀ貼付ｼｰﾄ!$A$3:$AA$201,2,FALSE))</f>
        <v/>
      </c>
      <c r="E12" s="20" t="str">
        <f>IF($C12="","",VLOOKUP($C12,男子ﾃﾞｰﾀ貼付ｼｰﾄ!$A$3:$AA$201,3,FALSE))</f>
        <v/>
      </c>
      <c r="F12" s="21" t="str">
        <f>IF($C12="","",VLOOKUP($C12,男子ﾃﾞｰﾀ貼付ｼｰﾄ!$A$3:$AA$201,4,FALSE))</f>
        <v/>
      </c>
      <c r="G12" s="19" t="s">
        <v>61</v>
      </c>
      <c r="H12" s="20" t="str">
        <f>IF($C12="","",RIGHT(VLOOKUP($C12,男子ﾃﾞｰﾀ貼付ｼｰﾄ!$A$3:$AA$201,26,FALSE),1))</f>
        <v/>
      </c>
      <c r="I12" s="22" t="str">
        <f>IF($C12="","",TEXT(VLOOKUP($C12,男子ﾃﾞｰﾀ貼付ｼｰﾄ!$A$3:$AA$201,23,FALSE),"yyyymmdd"))</f>
        <v/>
      </c>
      <c r="J12" s="23" t="str">
        <f>IF($C12="","",VLOOKUP($C12,男子ﾃﾞｰﾀ貼付ｼｰﾄ!$A$3:$AA$201,21,FALSE))</f>
        <v/>
      </c>
      <c r="K12" s="20" t="str">
        <f>IF($C12="","",VLOOKUP($C12,男子ﾃﾞｰﾀ貼付ｼｰﾄ!$A$3:$AA$201,17,FALSE))</f>
        <v/>
      </c>
      <c r="L12" s="21" t="str">
        <f>IF($C12="","",VLOOKUP($C12,男子ﾃﾞｰﾀ貼付ｼｰﾄ!$A$3:$AA$201,14,FALSE))</f>
        <v/>
      </c>
      <c r="M12" s="67"/>
      <c r="N12" s="51"/>
      <c r="O12" s="53"/>
      <c r="P12" s="106"/>
      <c r="Q12" s="70"/>
      <c r="R12" s="71"/>
      <c r="S12" s="107"/>
      <c r="T12" s="150"/>
      <c r="U12" s="150"/>
    </row>
    <row r="13" spans="1:21" s="25" customFormat="1" ht="24.95" customHeight="1" x14ac:dyDescent="0.15">
      <c r="A13" s="63">
        <v>6</v>
      </c>
      <c r="B13" s="51"/>
      <c r="C13" s="105"/>
      <c r="D13" s="19" t="str">
        <f>IF($C13="","",VLOOKUP($C13,男子ﾃﾞｰﾀ貼付ｼｰﾄ!$A$3:$AA$201,2,FALSE))</f>
        <v/>
      </c>
      <c r="E13" s="20" t="str">
        <f>IF($C13="","",VLOOKUP($C13,男子ﾃﾞｰﾀ貼付ｼｰﾄ!$A$3:$AA$201,3,FALSE))</f>
        <v/>
      </c>
      <c r="F13" s="21" t="str">
        <f>IF($C13="","",VLOOKUP($C13,男子ﾃﾞｰﾀ貼付ｼｰﾄ!$A$3:$AA$201,4,FALSE))</f>
        <v/>
      </c>
      <c r="G13" s="19" t="s">
        <v>61</v>
      </c>
      <c r="H13" s="20" t="str">
        <f>IF($C13="","",RIGHT(VLOOKUP($C13,男子ﾃﾞｰﾀ貼付ｼｰﾄ!$A$3:$AA$201,26,FALSE),1))</f>
        <v/>
      </c>
      <c r="I13" s="22" t="str">
        <f>IF($C13="","",TEXT(VLOOKUP($C13,男子ﾃﾞｰﾀ貼付ｼｰﾄ!$A$3:$AA$201,23,FALSE),"yyyymmdd"))</f>
        <v/>
      </c>
      <c r="J13" s="23" t="str">
        <f>IF($C13="","",VLOOKUP($C13,男子ﾃﾞｰﾀ貼付ｼｰﾄ!$A$3:$AA$201,21,FALSE))</f>
        <v/>
      </c>
      <c r="K13" s="20" t="str">
        <f>IF($C13="","",VLOOKUP($C13,男子ﾃﾞｰﾀ貼付ｼｰﾄ!$A$3:$AA$201,17,FALSE))</f>
        <v/>
      </c>
      <c r="L13" s="21" t="str">
        <f>IF($C13="","",VLOOKUP($C13,男子ﾃﾞｰﾀ貼付ｼｰﾄ!$A$3:$AA$201,14,FALSE))</f>
        <v/>
      </c>
      <c r="M13" s="67"/>
      <c r="N13" s="51"/>
      <c r="O13" s="53"/>
      <c r="P13" s="106"/>
      <c r="Q13" s="70"/>
      <c r="R13" s="71"/>
      <c r="S13" s="107"/>
      <c r="T13" s="150"/>
      <c r="U13" s="150"/>
    </row>
    <row r="14" spans="1:21" s="25" customFormat="1" ht="24.95" customHeight="1" x14ac:dyDescent="0.15">
      <c r="A14" s="63">
        <v>7</v>
      </c>
      <c r="B14" s="51"/>
      <c r="C14" s="105"/>
      <c r="D14" s="19" t="str">
        <f>IF($C14="","",VLOOKUP($C14,男子ﾃﾞｰﾀ貼付ｼｰﾄ!$A$3:$AA$201,2,FALSE))</f>
        <v/>
      </c>
      <c r="E14" s="20" t="str">
        <f>IF($C14="","",VLOOKUP($C14,男子ﾃﾞｰﾀ貼付ｼｰﾄ!$A$3:$AA$201,3,FALSE))</f>
        <v/>
      </c>
      <c r="F14" s="21" t="str">
        <f>IF($C14="","",VLOOKUP($C14,男子ﾃﾞｰﾀ貼付ｼｰﾄ!$A$3:$AA$201,4,FALSE))</f>
        <v/>
      </c>
      <c r="G14" s="19" t="s">
        <v>61</v>
      </c>
      <c r="H14" s="20" t="str">
        <f>IF($C14="","",RIGHT(VLOOKUP($C14,男子ﾃﾞｰﾀ貼付ｼｰﾄ!$A$3:$AA$201,26,FALSE),1))</f>
        <v/>
      </c>
      <c r="I14" s="22" t="str">
        <f>IF($C14="","",TEXT(VLOOKUP($C14,男子ﾃﾞｰﾀ貼付ｼｰﾄ!$A$3:$AA$201,23,FALSE),"yyyymmdd"))</f>
        <v/>
      </c>
      <c r="J14" s="23" t="str">
        <f>IF($C14="","",VLOOKUP($C14,男子ﾃﾞｰﾀ貼付ｼｰﾄ!$A$3:$AA$201,21,FALSE))</f>
        <v/>
      </c>
      <c r="K14" s="20" t="str">
        <f>IF($C14="","",VLOOKUP($C14,男子ﾃﾞｰﾀ貼付ｼｰﾄ!$A$3:$AA$201,17,FALSE))</f>
        <v/>
      </c>
      <c r="L14" s="21" t="str">
        <f>IF($C14="","",VLOOKUP($C14,男子ﾃﾞｰﾀ貼付ｼｰﾄ!$A$3:$AA$201,14,FALSE))</f>
        <v/>
      </c>
      <c r="M14" s="67"/>
      <c r="N14" s="51"/>
      <c r="O14" s="53"/>
      <c r="P14" s="106"/>
      <c r="Q14" s="70"/>
      <c r="R14" s="71"/>
      <c r="S14" s="107"/>
      <c r="T14" s="150"/>
      <c r="U14" s="150"/>
    </row>
    <row r="15" spans="1:21" s="25" customFormat="1" ht="24.95" customHeight="1" x14ac:dyDescent="0.15">
      <c r="A15" s="63">
        <v>8</v>
      </c>
      <c r="B15" s="51"/>
      <c r="C15" s="105"/>
      <c r="D15" s="19" t="str">
        <f>IF($C15="","",VLOOKUP($C15,男子ﾃﾞｰﾀ貼付ｼｰﾄ!$A$3:$AA$201,2,FALSE))</f>
        <v/>
      </c>
      <c r="E15" s="20" t="str">
        <f>IF($C15="","",VLOOKUP($C15,男子ﾃﾞｰﾀ貼付ｼｰﾄ!$A$3:$AA$201,3,FALSE))</f>
        <v/>
      </c>
      <c r="F15" s="21" t="str">
        <f>IF($C15="","",VLOOKUP($C15,男子ﾃﾞｰﾀ貼付ｼｰﾄ!$A$3:$AA$201,4,FALSE))</f>
        <v/>
      </c>
      <c r="G15" s="19" t="s">
        <v>61</v>
      </c>
      <c r="H15" s="20" t="str">
        <f>IF($C15="","",RIGHT(VLOOKUP($C15,男子ﾃﾞｰﾀ貼付ｼｰﾄ!$A$3:$AA$201,26,FALSE),1))</f>
        <v/>
      </c>
      <c r="I15" s="22" t="str">
        <f>IF($C15="","",TEXT(VLOOKUP($C15,男子ﾃﾞｰﾀ貼付ｼｰﾄ!$A$3:$AA$201,23,FALSE),"yyyymmdd"))</f>
        <v/>
      </c>
      <c r="J15" s="23" t="str">
        <f>IF($C15="","",VLOOKUP($C15,男子ﾃﾞｰﾀ貼付ｼｰﾄ!$A$3:$AA$201,21,FALSE))</f>
        <v/>
      </c>
      <c r="K15" s="20" t="str">
        <f>IF($C15="","",VLOOKUP($C15,男子ﾃﾞｰﾀ貼付ｼｰﾄ!$A$3:$AA$201,17,FALSE))</f>
        <v/>
      </c>
      <c r="L15" s="21" t="str">
        <f>IF($C15="","",VLOOKUP($C15,男子ﾃﾞｰﾀ貼付ｼｰﾄ!$A$3:$AA$201,14,FALSE))</f>
        <v/>
      </c>
      <c r="M15" s="67"/>
      <c r="N15" s="51"/>
      <c r="O15" s="53"/>
      <c r="P15" s="106"/>
      <c r="Q15" s="70"/>
      <c r="R15" s="71"/>
      <c r="S15" s="107"/>
      <c r="T15" s="150"/>
      <c r="U15" s="150"/>
    </row>
    <row r="16" spans="1:21" s="25" customFormat="1" ht="24.95" customHeight="1" x14ac:dyDescent="0.15">
      <c r="A16" s="63">
        <v>9</v>
      </c>
      <c r="B16" s="51"/>
      <c r="C16" s="105"/>
      <c r="D16" s="19" t="str">
        <f>IF($C16="","",VLOOKUP($C16,男子ﾃﾞｰﾀ貼付ｼｰﾄ!$A$3:$AA$201,2,FALSE))</f>
        <v/>
      </c>
      <c r="E16" s="20" t="str">
        <f>IF($C16="","",VLOOKUP($C16,男子ﾃﾞｰﾀ貼付ｼｰﾄ!$A$3:$AA$201,3,FALSE))</f>
        <v/>
      </c>
      <c r="F16" s="21" t="str">
        <f>IF($C16="","",VLOOKUP($C16,男子ﾃﾞｰﾀ貼付ｼｰﾄ!$A$3:$AA$201,4,FALSE))</f>
        <v/>
      </c>
      <c r="G16" s="19" t="s">
        <v>61</v>
      </c>
      <c r="H16" s="20" t="str">
        <f>IF($C16="","",RIGHT(VLOOKUP($C16,男子ﾃﾞｰﾀ貼付ｼｰﾄ!$A$3:$AA$201,26,FALSE),1))</f>
        <v/>
      </c>
      <c r="I16" s="22" t="str">
        <f>IF($C16="","",TEXT(VLOOKUP($C16,男子ﾃﾞｰﾀ貼付ｼｰﾄ!$A$3:$AA$201,23,FALSE),"yyyymmdd"))</f>
        <v/>
      </c>
      <c r="J16" s="23" t="str">
        <f>IF($C16="","",VLOOKUP($C16,男子ﾃﾞｰﾀ貼付ｼｰﾄ!$A$3:$AA$201,21,FALSE))</f>
        <v/>
      </c>
      <c r="K16" s="20" t="str">
        <f>IF($C16="","",VLOOKUP($C16,男子ﾃﾞｰﾀ貼付ｼｰﾄ!$A$3:$AA$201,17,FALSE))</f>
        <v/>
      </c>
      <c r="L16" s="21" t="str">
        <f>IF($C16="","",VLOOKUP($C16,男子ﾃﾞｰﾀ貼付ｼｰﾄ!$A$3:$AA$201,14,FALSE))</f>
        <v/>
      </c>
      <c r="M16" s="67"/>
      <c r="N16" s="51"/>
      <c r="O16" s="53"/>
      <c r="P16" s="106"/>
      <c r="Q16" s="70"/>
      <c r="R16" s="71"/>
      <c r="S16" s="107"/>
      <c r="T16" s="150"/>
      <c r="U16" s="150"/>
    </row>
    <row r="17" spans="1:21" s="25" customFormat="1" ht="24.95" customHeight="1" x14ac:dyDescent="0.15">
      <c r="A17" s="63">
        <v>10</v>
      </c>
      <c r="B17" s="51"/>
      <c r="C17" s="105"/>
      <c r="D17" s="19" t="str">
        <f>IF($C17="","",VLOOKUP($C17,男子ﾃﾞｰﾀ貼付ｼｰﾄ!$A$3:$AA$201,2,FALSE))</f>
        <v/>
      </c>
      <c r="E17" s="20" t="str">
        <f>IF($C17="","",VLOOKUP($C17,男子ﾃﾞｰﾀ貼付ｼｰﾄ!$A$3:$AA$201,3,FALSE))</f>
        <v/>
      </c>
      <c r="F17" s="21" t="str">
        <f>IF($C17="","",VLOOKUP($C17,男子ﾃﾞｰﾀ貼付ｼｰﾄ!$A$3:$AA$201,4,FALSE))</f>
        <v/>
      </c>
      <c r="G17" s="19" t="s">
        <v>61</v>
      </c>
      <c r="H17" s="20" t="str">
        <f>IF($C17="","",RIGHT(VLOOKUP($C17,男子ﾃﾞｰﾀ貼付ｼｰﾄ!$A$3:$AA$201,26,FALSE),1))</f>
        <v/>
      </c>
      <c r="I17" s="22" t="str">
        <f>IF($C17="","",TEXT(VLOOKUP($C17,男子ﾃﾞｰﾀ貼付ｼｰﾄ!$A$3:$AA$201,23,FALSE),"yyyymmdd"))</f>
        <v/>
      </c>
      <c r="J17" s="23" t="str">
        <f>IF($C17="","",VLOOKUP($C17,男子ﾃﾞｰﾀ貼付ｼｰﾄ!$A$3:$AA$201,21,FALSE))</f>
        <v/>
      </c>
      <c r="K17" s="20" t="str">
        <f>IF($C17="","",VLOOKUP($C17,男子ﾃﾞｰﾀ貼付ｼｰﾄ!$A$3:$AA$201,17,FALSE))</f>
        <v/>
      </c>
      <c r="L17" s="21" t="str">
        <f>IF($C17="","",VLOOKUP($C17,男子ﾃﾞｰﾀ貼付ｼｰﾄ!$A$3:$AA$201,14,FALSE))</f>
        <v/>
      </c>
      <c r="M17" s="67"/>
      <c r="N17" s="51"/>
      <c r="O17" s="53"/>
      <c r="P17" s="106"/>
      <c r="Q17" s="70"/>
      <c r="R17" s="71"/>
      <c r="S17" s="107"/>
      <c r="T17" s="150"/>
      <c r="U17" s="150"/>
    </row>
    <row r="18" spans="1:21" s="25" customFormat="1" ht="24.95" customHeight="1" x14ac:dyDescent="0.15">
      <c r="A18" s="63">
        <v>11</v>
      </c>
      <c r="B18" s="51"/>
      <c r="C18" s="105"/>
      <c r="D18" s="19" t="str">
        <f>IF($C18="","",VLOOKUP($C18,男子ﾃﾞｰﾀ貼付ｼｰﾄ!$A$3:$AA$201,2,FALSE))</f>
        <v/>
      </c>
      <c r="E18" s="20" t="str">
        <f>IF($C18="","",VLOOKUP($C18,男子ﾃﾞｰﾀ貼付ｼｰﾄ!$A$3:$AA$201,3,FALSE))</f>
        <v/>
      </c>
      <c r="F18" s="21" t="str">
        <f>IF($C18="","",VLOOKUP($C18,男子ﾃﾞｰﾀ貼付ｼｰﾄ!$A$3:$AA$201,4,FALSE))</f>
        <v/>
      </c>
      <c r="G18" s="19" t="s">
        <v>61</v>
      </c>
      <c r="H18" s="20" t="str">
        <f>IF($C18="","",RIGHT(VLOOKUP($C18,男子ﾃﾞｰﾀ貼付ｼｰﾄ!$A$3:$AA$201,26,FALSE),1))</f>
        <v/>
      </c>
      <c r="I18" s="22" t="str">
        <f>IF($C18="","",TEXT(VLOOKUP($C18,男子ﾃﾞｰﾀ貼付ｼｰﾄ!$A$3:$AA$201,23,FALSE),"yyyymmdd"))</f>
        <v/>
      </c>
      <c r="J18" s="23" t="str">
        <f>IF($C18="","",VLOOKUP($C18,男子ﾃﾞｰﾀ貼付ｼｰﾄ!$A$3:$AA$201,21,FALSE))</f>
        <v/>
      </c>
      <c r="K18" s="20" t="str">
        <f>IF($C18="","",VLOOKUP($C18,男子ﾃﾞｰﾀ貼付ｼｰﾄ!$A$3:$AA$201,17,FALSE))</f>
        <v/>
      </c>
      <c r="L18" s="21" t="str">
        <f>IF($C18="","",VLOOKUP($C18,男子ﾃﾞｰﾀ貼付ｼｰﾄ!$A$3:$AA$201,14,FALSE))</f>
        <v/>
      </c>
      <c r="M18" s="67"/>
      <c r="N18" s="51"/>
      <c r="O18" s="53"/>
      <c r="P18" s="106"/>
      <c r="Q18" s="70"/>
      <c r="R18" s="71"/>
      <c r="S18" s="107"/>
      <c r="T18" s="150"/>
      <c r="U18" s="150"/>
    </row>
    <row r="19" spans="1:21" s="25" customFormat="1" ht="24.95" customHeight="1" x14ac:dyDescent="0.15">
      <c r="A19" s="63">
        <v>12</v>
      </c>
      <c r="B19" s="108"/>
      <c r="C19" s="71"/>
      <c r="D19" s="19" t="str">
        <f>IF($C19="","",VLOOKUP($C19,男子ﾃﾞｰﾀ貼付ｼｰﾄ!$A$3:$AA$201,2,FALSE))</f>
        <v/>
      </c>
      <c r="E19" s="20" t="str">
        <f>IF($C19="","",VLOOKUP($C19,男子ﾃﾞｰﾀ貼付ｼｰﾄ!$A$3:$AA$201,3,FALSE))</f>
        <v/>
      </c>
      <c r="F19" s="21" t="str">
        <f>IF($C19="","",VLOOKUP($C19,男子ﾃﾞｰﾀ貼付ｼｰﾄ!$A$3:$AA$201,4,FALSE))</f>
        <v/>
      </c>
      <c r="G19" s="19" t="s">
        <v>61</v>
      </c>
      <c r="H19" s="20" t="str">
        <f>IF($C19="","",RIGHT(VLOOKUP($C19,男子ﾃﾞｰﾀ貼付ｼｰﾄ!$A$3:$AA$201,26,FALSE),1))</f>
        <v/>
      </c>
      <c r="I19" s="22" t="str">
        <f>IF($C19="","",TEXT(VLOOKUP($C19,男子ﾃﾞｰﾀ貼付ｼｰﾄ!$A$3:$AA$201,23,FALSE),"yyyymmdd"))</f>
        <v/>
      </c>
      <c r="J19" s="23" t="str">
        <f>IF($C19="","",VLOOKUP($C19,男子ﾃﾞｰﾀ貼付ｼｰﾄ!$A$3:$AA$201,21,FALSE))</f>
        <v/>
      </c>
      <c r="K19" s="20" t="str">
        <f>IF($C19="","",VLOOKUP($C19,男子ﾃﾞｰﾀ貼付ｼｰﾄ!$A$3:$AA$201,17,FALSE))</f>
        <v/>
      </c>
      <c r="L19" s="21" t="str">
        <f>IF($C19="","",VLOOKUP($C19,男子ﾃﾞｰﾀ貼付ｼｰﾄ!$A$3:$AA$201,14,FALSE))</f>
        <v/>
      </c>
      <c r="M19" s="67"/>
      <c r="N19" s="51"/>
      <c r="O19" s="53"/>
      <c r="P19" s="106"/>
      <c r="Q19" s="70"/>
      <c r="R19" s="71"/>
      <c r="S19" s="107"/>
      <c r="T19" s="150"/>
      <c r="U19" s="150"/>
    </row>
    <row r="20" spans="1:21" s="25" customFormat="1" ht="24.95" customHeight="1" x14ac:dyDescent="0.15">
      <c r="A20" s="63">
        <v>13</v>
      </c>
      <c r="B20" s="108"/>
      <c r="C20" s="71"/>
      <c r="D20" s="19" t="str">
        <f>IF($C20="","",VLOOKUP($C20,男子ﾃﾞｰﾀ貼付ｼｰﾄ!$A$3:$AA$201,2,FALSE))</f>
        <v/>
      </c>
      <c r="E20" s="20" t="str">
        <f>IF($C20="","",VLOOKUP($C20,男子ﾃﾞｰﾀ貼付ｼｰﾄ!$A$3:$AA$201,3,FALSE))</f>
        <v/>
      </c>
      <c r="F20" s="21" t="str">
        <f>IF($C20="","",VLOOKUP($C20,男子ﾃﾞｰﾀ貼付ｼｰﾄ!$A$3:$AA$201,4,FALSE))</f>
        <v/>
      </c>
      <c r="G20" s="19" t="s">
        <v>61</v>
      </c>
      <c r="H20" s="20" t="str">
        <f>IF($C20="","",RIGHT(VLOOKUP($C20,男子ﾃﾞｰﾀ貼付ｼｰﾄ!$A$3:$AA$201,26,FALSE),1))</f>
        <v/>
      </c>
      <c r="I20" s="22" t="str">
        <f>IF($C20="","",TEXT(VLOOKUP($C20,男子ﾃﾞｰﾀ貼付ｼｰﾄ!$A$3:$AA$201,23,FALSE),"yyyymmdd"))</f>
        <v/>
      </c>
      <c r="J20" s="23" t="str">
        <f>IF($C20="","",VLOOKUP($C20,男子ﾃﾞｰﾀ貼付ｼｰﾄ!$A$3:$AA$201,21,FALSE))</f>
        <v/>
      </c>
      <c r="K20" s="20" t="str">
        <f>IF($C20="","",VLOOKUP($C20,男子ﾃﾞｰﾀ貼付ｼｰﾄ!$A$3:$AA$201,17,FALSE))</f>
        <v/>
      </c>
      <c r="L20" s="21" t="str">
        <f>IF($C20="","",VLOOKUP($C20,男子ﾃﾞｰﾀ貼付ｼｰﾄ!$A$3:$AA$201,14,FALSE))</f>
        <v/>
      </c>
      <c r="M20" s="67"/>
      <c r="N20" s="51"/>
      <c r="O20" s="53"/>
      <c r="P20" s="106"/>
      <c r="Q20" s="70"/>
      <c r="R20" s="71"/>
      <c r="S20" s="107"/>
      <c r="T20" s="150"/>
      <c r="U20" s="150"/>
    </row>
    <row r="21" spans="1:21" s="25" customFormat="1" ht="24.95" customHeight="1" x14ac:dyDescent="0.15">
      <c r="A21" s="63">
        <v>14</v>
      </c>
      <c r="B21" s="108"/>
      <c r="C21" s="71"/>
      <c r="D21" s="19" t="str">
        <f>IF($C21="","",VLOOKUP($C21,男子ﾃﾞｰﾀ貼付ｼｰﾄ!$A$3:$AA$201,2,FALSE))</f>
        <v/>
      </c>
      <c r="E21" s="20" t="str">
        <f>IF($C21="","",VLOOKUP($C21,男子ﾃﾞｰﾀ貼付ｼｰﾄ!$A$3:$AA$201,3,FALSE))</f>
        <v/>
      </c>
      <c r="F21" s="21" t="str">
        <f>IF($C21="","",VLOOKUP($C21,男子ﾃﾞｰﾀ貼付ｼｰﾄ!$A$3:$AA$201,4,FALSE))</f>
        <v/>
      </c>
      <c r="G21" s="19" t="s">
        <v>61</v>
      </c>
      <c r="H21" s="20" t="str">
        <f>IF($C21="","",RIGHT(VLOOKUP($C21,男子ﾃﾞｰﾀ貼付ｼｰﾄ!$A$3:$AA$201,26,FALSE),1))</f>
        <v/>
      </c>
      <c r="I21" s="22" t="str">
        <f>IF($C21="","",TEXT(VLOOKUP($C21,男子ﾃﾞｰﾀ貼付ｼｰﾄ!$A$3:$AA$201,23,FALSE),"yyyymmdd"))</f>
        <v/>
      </c>
      <c r="J21" s="23" t="str">
        <f>IF($C21="","",VLOOKUP($C21,男子ﾃﾞｰﾀ貼付ｼｰﾄ!$A$3:$AA$201,21,FALSE))</f>
        <v/>
      </c>
      <c r="K21" s="20" t="str">
        <f>IF($C21="","",VLOOKUP($C21,男子ﾃﾞｰﾀ貼付ｼｰﾄ!$A$3:$AA$201,17,FALSE))</f>
        <v/>
      </c>
      <c r="L21" s="21" t="str">
        <f>IF($C21="","",VLOOKUP($C21,男子ﾃﾞｰﾀ貼付ｼｰﾄ!$A$3:$AA$201,14,FALSE))</f>
        <v/>
      </c>
      <c r="M21" s="67"/>
      <c r="N21" s="51"/>
      <c r="O21" s="53"/>
      <c r="P21" s="106"/>
      <c r="Q21" s="70"/>
      <c r="R21" s="71"/>
      <c r="S21" s="107"/>
      <c r="T21" s="150"/>
      <c r="U21" s="150"/>
    </row>
    <row r="22" spans="1:21" s="25" customFormat="1" ht="24.95" customHeight="1" x14ac:dyDescent="0.15">
      <c r="A22" s="63">
        <v>15</v>
      </c>
      <c r="B22" s="108"/>
      <c r="C22" s="71"/>
      <c r="D22" s="19" t="str">
        <f>IF($C22="","",VLOOKUP($C22,男子ﾃﾞｰﾀ貼付ｼｰﾄ!$A$3:$AA$201,2,FALSE))</f>
        <v/>
      </c>
      <c r="E22" s="20" t="str">
        <f>IF($C22="","",VLOOKUP($C22,男子ﾃﾞｰﾀ貼付ｼｰﾄ!$A$3:$AA$201,3,FALSE))</f>
        <v/>
      </c>
      <c r="F22" s="21" t="str">
        <f>IF($C22="","",VLOOKUP($C22,男子ﾃﾞｰﾀ貼付ｼｰﾄ!$A$3:$AA$201,4,FALSE))</f>
        <v/>
      </c>
      <c r="G22" s="19" t="s">
        <v>61</v>
      </c>
      <c r="H22" s="20" t="str">
        <f>IF($C22="","",RIGHT(VLOOKUP($C22,男子ﾃﾞｰﾀ貼付ｼｰﾄ!$A$3:$AA$201,26,FALSE),1))</f>
        <v/>
      </c>
      <c r="I22" s="22" t="str">
        <f>IF($C22="","",TEXT(VLOOKUP($C22,男子ﾃﾞｰﾀ貼付ｼｰﾄ!$A$3:$AA$201,23,FALSE),"yyyymmdd"))</f>
        <v/>
      </c>
      <c r="J22" s="23" t="str">
        <f>IF($C22="","",VLOOKUP($C22,男子ﾃﾞｰﾀ貼付ｼｰﾄ!$A$3:$AA$201,21,FALSE))</f>
        <v/>
      </c>
      <c r="K22" s="20" t="str">
        <f>IF($C22="","",VLOOKUP($C22,男子ﾃﾞｰﾀ貼付ｼｰﾄ!$A$3:$AA$201,17,FALSE))</f>
        <v/>
      </c>
      <c r="L22" s="21" t="str">
        <f>IF($C22="","",VLOOKUP($C22,男子ﾃﾞｰﾀ貼付ｼｰﾄ!$A$3:$AA$201,14,FALSE))</f>
        <v/>
      </c>
      <c r="M22" s="67"/>
      <c r="N22" s="51"/>
      <c r="O22" s="53"/>
      <c r="P22" s="106"/>
      <c r="Q22" s="70"/>
      <c r="R22" s="71"/>
      <c r="S22" s="107"/>
      <c r="T22" s="150"/>
      <c r="U22" s="150"/>
    </row>
    <row r="23" spans="1:21" s="25" customFormat="1" ht="24.95" customHeight="1" x14ac:dyDescent="0.15">
      <c r="A23" s="63">
        <v>16</v>
      </c>
      <c r="B23" s="108"/>
      <c r="C23" s="71"/>
      <c r="D23" s="19" t="str">
        <f>IF($C23="","",VLOOKUP($C23,男子ﾃﾞｰﾀ貼付ｼｰﾄ!$A$3:$AA$201,2,FALSE))</f>
        <v/>
      </c>
      <c r="E23" s="20" t="str">
        <f>IF($C23="","",VLOOKUP($C23,男子ﾃﾞｰﾀ貼付ｼｰﾄ!$A$3:$AA$201,3,FALSE))</f>
        <v/>
      </c>
      <c r="F23" s="21" t="str">
        <f>IF($C23="","",VLOOKUP($C23,男子ﾃﾞｰﾀ貼付ｼｰﾄ!$A$3:$AA$201,4,FALSE))</f>
        <v/>
      </c>
      <c r="G23" s="19" t="s">
        <v>61</v>
      </c>
      <c r="H23" s="20" t="str">
        <f>IF($C23="","",RIGHT(VLOOKUP($C23,男子ﾃﾞｰﾀ貼付ｼｰﾄ!$A$3:$AA$201,26,FALSE),1))</f>
        <v/>
      </c>
      <c r="I23" s="22" t="str">
        <f>IF($C23="","",TEXT(VLOOKUP($C23,男子ﾃﾞｰﾀ貼付ｼｰﾄ!$A$3:$AA$201,23,FALSE),"yyyymmdd"))</f>
        <v/>
      </c>
      <c r="J23" s="23" t="str">
        <f>IF($C23="","",VLOOKUP($C23,男子ﾃﾞｰﾀ貼付ｼｰﾄ!$A$3:$AA$201,21,FALSE))</f>
        <v/>
      </c>
      <c r="K23" s="20" t="str">
        <f>IF($C23="","",VLOOKUP($C23,男子ﾃﾞｰﾀ貼付ｼｰﾄ!$A$3:$AA$201,17,FALSE))</f>
        <v/>
      </c>
      <c r="L23" s="21" t="str">
        <f>IF($C23="","",VLOOKUP($C23,男子ﾃﾞｰﾀ貼付ｼｰﾄ!$A$3:$AA$201,14,FALSE))</f>
        <v/>
      </c>
      <c r="M23" s="67"/>
      <c r="N23" s="51"/>
      <c r="O23" s="53"/>
      <c r="P23" s="106"/>
      <c r="Q23" s="70"/>
      <c r="R23" s="71"/>
      <c r="S23" s="107"/>
      <c r="T23" s="150"/>
      <c r="U23" s="150"/>
    </row>
    <row r="24" spans="1:21" s="25" customFormat="1" ht="24.95" customHeight="1" x14ac:dyDescent="0.15">
      <c r="A24" s="63">
        <v>17</v>
      </c>
      <c r="B24" s="108"/>
      <c r="C24" s="71"/>
      <c r="D24" s="19" t="str">
        <f>IF($C24="","",VLOOKUP($C24,男子ﾃﾞｰﾀ貼付ｼｰﾄ!$A$3:$AA$201,2,FALSE))</f>
        <v/>
      </c>
      <c r="E24" s="20" t="str">
        <f>IF($C24="","",VLOOKUP($C24,男子ﾃﾞｰﾀ貼付ｼｰﾄ!$A$3:$AA$201,3,FALSE))</f>
        <v/>
      </c>
      <c r="F24" s="21" t="str">
        <f>IF($C24="","",VLOOKUP($C24,男子ﾃﾞｰﾀ貼付ｼｰﾄ!$A$3:$AA$201,4,FALSE))</f>
        <v/>
      </c>
      <c r="G24" s="19" t="s">
        <v>61</v>
      </c>
      <c r="H24" s="20" t="str">
        <f>IF($C24="","",RIGHT(VLOOKUP($C24,男子ﾃﾞｰﾀ貼付ｼｰﾄ!$A$3:$AA$201,26,FALSE),1))</f>
        <v/>
      </c>
      <c r="I24" s="22" t="str">
        <f>IF($C24="","",TEXT(VLOOKUP($C24,男子ﾃﾞｰﾀ貼付ｼｰﾄ!$A$3:$AA$201,23,FALSE),"yyyymmdd"))</f>
        <v/>
      </c>
      <c r="J24" s="23" t="str">
        <f>IF($C24="","",VLOOKUP($C24,男子ﾃﾞｰﾀ貼付ｼｰﾄ!$A$3:$AA$201,21,FALSE))</f>
        <v/>
      </c>
      <c r="K24" s="20" t="str">
        <f>IF($C24="","",VLOOKUP($C24,男子ﾃﾞｰﾀ貼付ｼｰﾄ!$A$3:$AA$201,17,FALSE))</f>
        <v/>
      </c>
      <c r="L24" s="21" t="str">
        <f>IF($C24="","",VLOOKUP($C24,男子ﾃﾞｰﾀ貼付ｼｰﾄ!$A$3:$AA$201,14,FALSE))</f>
        <v/>
      </c>
      <c r="M24" s="67"/>
      <c r="N24" s="51"/>
      <c r="O24" s="53"/>
      <c r="P24" s="106"/>
      <c r="Q24" s="70"/>
      <c r="R24" s="71"/>
      <c r="S24" s="107"/>
      <c r="T24" s="150"/>
      <c r="U24" s="150"/>
    </row>
    <row r="25" spans="1:21" s="25" customFormat="1" ht="24.95" customHeight="1" x14ac:dyDescent="0.15">
      <c r="A25" s="63">
        <v>18</v>
      </c>
      <c r="B25" s="108"/>
      <c r="C25" s="71"/>
      <c r="D25" s="19" t="str">
        <f>IF($C25="","",VLOOKUP($C25,男子ﾃﾞｰﾀ貼付ｼｰﾄ!$A$3:$AA$201,2,FALSE))</f>
        <v/>
      </c>
      <c r="E25" s="20" t="str">
        <f>IF($C25="","",VLOOKUP($C25,男子ﾃﾞｰﾀ貼付ｼｰﾄ!$A$3:$AA$201,3,FALSE))</f>
        <v/>
      </c>
      <c r="F25" s="21" t="str">
        <f>IF($C25="","",VLOOKUP($C25,男子ﾃﾞｰﾀ貼付ｼｰﾄ!$A$3:$AA$201,4,FALSE))</f>
        <v/>
      </c>
      <c r="G25" s="19" t="s">
        <v>61</v>
      </c>
      <c r="H25" s="20" t="str">
        <f>IF($C25="","",RIGHT(VLOOKUP($C25,男子ﾃﾞｰﾀ貼付ｼｰﾄ!$A$3:$AA$201,26,FALSE),1))</f>
        <v/>
      </c>
      <c r="I25" s="22" t="str">
        <f>IF($C25="","",TEXT(VLOOKUP($C25,男子ﾃﾞｰﾀ貼付ｼｰﾄ!$A$3:$AA$201,23,FALSE),"yyyymmdd"))</f>
        <v/>
      </c>
      <c r="J25" s="23" t="str">
        <f>IF($C25="","",VLOOKUP($C25,男子ﾃﾞｰﾀ貼付ｼｰﾄ!$A$3:$AA$201,21,FALSE))</f>
        <v/>
      </c>
      <c r="K25" s="20" t="str">
        <f>IF($C25="","",VLOOKUP($C25,男子ﾃﾞｰﾀ貼付ｼｰﾄ!$A$3:$AA$201,17,FALSE))</f>
        <v/>
      </c>
      <c r="L25" s="21" t="str">
        <f>IF($C25="","",VLOOKUP($C25,男子ﾃﾞｰﾀ貼付ｼｰﾄ!$A$3:$AA$201,14,FALSE))</f>
        <v/>
      </c>
      <c r="M25" s="67"/>
      <c r="N25" s="108"/>
      <c r="O25" s="70"/>
      <c r="P25" s="106"/>
      <c r="Q25" s="70"/>
      <c r="R25" s="71"/>
      <c r="S25" s="107"/>
      <c r="T25" s="150"/>
      <c r="U25" s="150"/>
    </row>
    <row r="26" spans="1:21" s="25" customFormat="1" ht="24.95" customHeight="1" x14ac:dyDescent="0.15">
      <c r="A26" s="63">
        <v>19</v>
      </c>
      <c r="B26" s="108"/>
      <c r="C26" s="71"/>
      <c r="D26" s="19" t="str">
        <f>IF($C26="","",VLOOKUP($C26,男子ﾃﾞｰﾀ貼付ｼｰﾄ!$A$3:$AA$201,2,FALSE))</f>
        <v/>
      </c>
      <c r="E26" s="20" t="str">
        <f>IF($C26="","",VLOOKUP($C26,男子ﾃﾞｰﾀ貼付ｼｰﾄ!$A$3:$AA$201,3,FALSE))</f>
        <v/>
      </c>
      <c r="F26" s="21" t="str">
        <f>IF($C26="","",VLOOKUP($C26,男子ﾃﾞｰﾀ貼付ｼｰﾄ!$A$3:$AA$201,4,FALSE))</f>
        <v/>
      </c>
      <c r="G26" s="19" t="s">
        <v>61</v>
      </c>
      <c r="H26" s="20" t="str">
        <f>IF($C26="","",RIGHT(VLOOKUP($C26,男子ﾃﾞｰﾀ貼付ｼｰﾄ!$A$3:$AA$201,26,FALSE),1))</f>
        <v/>
      </c>
      <c r="I26" s="22" t="str">
        <f>IF($C26="","",TEXT(VLOOKUP($C26,男子ﾃﾞｰﾀ貼付ｼｰﾄ!$A$3:$AA$201,23,FALSE),"yyyymmdd"))</f>
        <v/>
      </c>
      <c r="J26" s="23" t="str">
        <f>IF($C26="","",VLOOKUP($C26,男子ﾃﾞｰﾀ貼付ｼｰﾄ!$A$3:$AA$201,21,FALSE))</f>
        <v/>
      </c>
      <c r="K26" s="20" t="str">
        <f>IF($C26="","",VLOOKUP($C26,男子ﾃﾞｰﾀ貼付ｼｰﾄ!$A$3:$AA$201,17,FALSE))</f>
        <v/>
      </c>
      <c r="L26" s="21" t="str">
        <f>IF($C26="","",VLOOKUP($C26,男子ﾃﾞｰﾀ貼付ｼｰﾄ!$A$3:$AA$201,14,FALSE))</f>
        <v/>
      </c>
      <c r="M26" s="67"/>
      <c r="N26" s="108"/>
      <c r="O26" s="70"/>
      <c r="P26" s="106"/>
      <c r="Q26" s="70"/>
      <c r="R26" s="71"/>
      <c r="S26" s="107"/>
      <c r="T26" s="150"/>
      <c r="U26" s="150"/>
    </row>
    <row r="27" spans="1:21" s="25" customFormat="1" ht="24.95" customHeight="1" x14ac:dyDescent="0.15">
      <c r="A27" s="63">
        <v>20</v>
      </c>
      <c r="B27" s="108"/>
      <c r="C27" s="105"/>
      <c r="D27" s="19" t="str">
        <f>IF($C27="","",VLOOKUP($C27,男子ﾃﾞｰﾀ貼付ｼｰﾄ!$A$3:$AA$201,2,FALSE))</f>
        <v/>
      </c>
      <c r="E27" s="20" t="str">
        <f>IF($C27="","",VLOOKUP($C27,男子ﾃﾞｰﾀ貼付ｼｰﾄ!$A$3:$AA$201,3,FALSE))</f>
        <v/>
      </c>
      <c r="F27" s="21" t="str">
        <f>IF($C27="","",VLOOKUP($C27,男子ﾃﾞｰﾀ貼付ｼｰﾄ!$A$3:$AA$201,4,FALSE))</f>
        <v/>
      </c>
      <c r="G27" s="19" t="s">
        <v>61</v>
      </c>
      <c r="H27" s="20" t="str">
        <f>IF($C27="","",RIGHT(VLOOKUP($C27,男子ﾃﾞｰﾀ貼付ｼｰﾄ!$A$3:$AA$201,26,FALSE),1))</f>
        <v/>
      </c>
      <c r="I27" s="22" t="str">
        <f>IF($C27="","",TEXT(VLOOKUP($C27,男子ﾃﾞｰﾀ貼付ｼｰﾄ!$A$3:$AA$201,23,FALSE),"yyyymmdd"))</f>
        <v/>
      </c>
      <c r="J27" s="23" t="str">
        <f>IF($C27="","",VLOOKUP($C27,男子ﾃﾞｰﾀ貼付ｼｰﾄ!$A$3:$AA$201,21,FALSE))</f>
        <v/>
      </c>
      <c r="K27" s="20" t="str">
        <f>IF($C27="","",VLOOKUP($C27,男子ﾃﾞｰﾀ貼付ｼｰﾄ!$A$3:$AA$201,17,FALSE))</f>
        <v/>
      </c>
      <c r="L27" s="21" t="str">
        <f>IF($C27="","",VLOOKUP($C27,男子ﾃﾞｰﾀ貼付ｼｰﾄ!$A$3:$AA$201,14,FALSE))</f>
        <v/>
      </c>
      <c r="M27" s="67"/>
      <c r="N27" s="51"/>
      <c r="O27" s="53"/>
      <c r="P27" s="106"/>
      <c r="Q27" s="70"/>
      <c r="R27" s="71"/>
      <c r="S27" s="107"/>
      <c r="T27" s="150"/>
      <c r="U27" s="150"/>
    </row>
    <row r="28" spans="1:21" s="25" customFormat="1" ht="24.95" customHeight="1" x14ac:dyDescent="0.15">
      <c r="A28" s="63">
        <v>21</v>
      </c>
      <c r="B28" s="108"/>
      <c r="C28" s="71"/>
      <c r="D28" s="19" t="str">
        <f>IF($C28="","",VLOOKUP($C28,男子ﾃﾞｰﾀ貼付ｼｰﾄ!$A$3:$AA$201,2,FALSE))</f>
        <v/>
      </c>
      <c r="E28" s="20" t="str">
        <f>IF($C28="","",VLOOKUP($C28,男子ﾃﾞｰﾀ貼付ｼｰﾄ!$A$3:$AA$201,3,FALSE))</f>
        <v/>
      </c>
      <c r="F28" s="21" t="str">
        <f>IF($C28="","",VLOOKUP($C28,男子ﾃﾞｰﾀ貼付ｼｰﾄ!$A$3:$AA$201,4,FALSE))</f>
        <v/>
      </c>
      <c r="G28" s="19" t="s">
        <v>61</v>
      </c>
      <c r="H28" s="20" t="str">
        <f>IF($C28="","",RIGHT(VLOOKUP($C28,男子ﾃﾞｰﾀ貼付ｼｰﾄ!$A$3:$AA$201,26,FALSE),1))</f>
        <v/>
      </c>
      <c r="I28" s="22" t="str">
        <f>IF($C28="","",TEXT(VLOOKUP($C28,男子ﾃﾞｰﾀ貼付ｼｰﾄ!$A$3:$AA$201,23,FALSE),"yyyymmdd"))</f>
        <v/>
      </c>
      <c r="J28" s="23" t="str">
        <f>IF($C28="","",VLOOKUP($C28,男子ﾃﾞｰﾀ貼付ｼｰﾄ!$A$3:$AA$201,21,FALSE))</f>
        <v/>
      </c>
      <c r="K28" s="20" t="str">
        <f>IF($C28="","",VLOOKUP($C28,男子ﾃﾞｰﾀ貼付ｼｰﾄ!$A$3:$AA$201,17,FALSE))</f>
        <v/>
      </c>
      <c r="L28" s="21" t="str">
        <f>IF($C28="","",VLOOKUP($C28,男子ﾃﾞｰﾀ貼付ｼｰﾄ!$A$3:$AA$201,14,FALSE))</f>
        <v/>
      </c>
      <c r="M28" s="67"/>
      <c r="N28" s="108"/>
      <c r="O28" s="70"/>
      <c r="P28" s="109"/>
      <c r="Q28" s="70"/>
      <c r="R28" s="71"/>
      <c r="S28" s="107"/>
      <c r="T28" s="150"/>
      <c r="U28" s="150"/>
    </row>
    <row r="29" spans="1:21" s="25" customFormat="1" ht="24.95" customHeight="1" x14ac:dyDescent="0.15">
      <c r="A29" s="63">
        <v>22</v>
      </c>
      <c r="B29" s="108"/>
      <c r="C29" s="71"/>
      <c r="D29" s="19" t="str">
        <f>IF($C29="","",VLOOKUP($C29,男子ﾃﾞｰﾀ貼付ｼｰﾄ!$A$3:$AA$201,2,FALSE))</f>
        <v/>
      </c>
      <c r="E29" s="20" t="str">
        <f>IF($C29="","",VLOOKUP($C29,男子ﾃﾞｰﾀ貼付ｼｰﾄ!$A$3:$AA$201,3,FALSE))</f>
        <v/>
      </c>
      <c r="F29" s="21" t="str">
        <f>IF($C29="","",VLOOKUP($C29,男子ﾃﾞｰﾀ貼付ｼｰﾄ!$A$3:$AA$201,4,FALSE))</f>
        <v/>
      </c>
      <c r="G29" s="19" t="s">
        <v>61</v>
      </c>
      <c r="H29" s="20" t="str">
        <f>IF($C29="","",RIGHT(VLOOKUP($C29,男子ﾃﾞｰﾀ貼付ｼｰﾄ!$A$3:$AA$201,26,FALSE),1))</f>
        <v/>
      </c>
      <c r="I29" s="22" t="str">
        <f>IF($C29="","",TEXT(VLOOKUP($C29,男子ﾃﾞｰﾀ貼付ｼｰﾄ!$A$3:$AA$201,23,FALSE),"yyyymmdd"))</f>
        <v/>
      </c>
      <c r="J29" s="23" t="str">
        <f>IF($C29="","",VLOOKUP($C29,男子ﾃﾞｰﾀ貼付ｼｰﾄ!$A$3:$AA$201,21,FALSE))</f>
        <v/>
      </c>
      <c r="K29" s="20" t="str">
        <f>IF($C29="","",VLOOKUP($C29,男子ﾃﾞｰﾀ貼付ｼｰﾄ!$A$3:$AA$201,17,FALSE))</f>
        <v/>
      </c>
      <c r="L29" s="21" t="str">
        <f>IF($C29="","",VLOOKUP($C29,男子ﾃﾞｰﾀ貼付ｼｰﾄ!$A$3:$AA$201,14,FALSE))</f>
        <v/>
      </c>
      <c r="M29" s="67"/>
      <c r="N29" s="108"/>
      <c r="O29" s="70"/>
      <c r="P29" s="109"/>
      <c r="Q29" s="70"/>
      <c r="R29" s="71"/>
      <c r="S29" s="107"/>
      <c r="T29" s="150"/>
      <c r="U29" s="150"/>
    </row>
    <row r="30" spans="1:21" s="25" customFormat="1" ht="24.95" customHeight="1" x14ac:dyDescent="0.15">
      <c r="A30" s="63">
        <v>23</v>
      </c>
      <c r="B30" s="108"/>
      <c r="C30" s="71"/>
      <c r="D30" s="19" t="str">
        <f>IF($C30="","",VLOOKUP($C30,男子ﾃﾞｰﾀ貼付ｼｰﾄ!$A$3:$AA$201,2,FALSE))</f>
        <v/>
      </c>
      <c r="E30" s="20" t="str">
        <f>IF($C30="","",VLOOKUP($C30,男子ﾃﾞｰﾀ貼付ｼｰﾄ!$A$3:$AA$201,3,FALSE))</f>
        <v/>
      </c>
      <c r="F30" s="21" t="str">
        <f>IF($C30="","",VLOOKUP($C30,男子ﾃﾞｰﾀ貼付ｼｰﾄ!$A$3:$AA$201,4,FALSE))</f>
        <v/>
      </c>
      <c r="G30" s="19" t="s">
        <v>61</v>
      </c>
      <c r="H30" s="20" t="str">
        <f>IF($C30="","",RIGHT(VLOOKUP($C30,男子ﾃﾞｰﾀ貼付ｼｰﾄ!$A$3:$AA$201,26,FALSE),1))</f>
        <v/>
      </c>
      <c r="I30" s="22" t="str">
        <f>IF($C30="","",TEXT(VLOOKUP($C30,男子ﾃﾞｰﾀ貼付ｼｰﾄ!$A$3:$AA$201,23,FALSE),"yyyymmdd"))</f>
        <v/>
      </c>
      <c r="J30" s="23" t="str">
        <f>IF($C30="","",VLOOKUP($C30,男子ﾃﾞｰﾀ貼付ｼｰﾄ!$A$3:$AA$201,21,FALSE))</f>
        <v/>
      </c>
      <c r="K30" s="20" t="str">
        <f>IF($C30="","",VLOOKUP($C30,男子ﾃﾞｰﾀ貼付ｼｰﾄ!$A$3:$AA$201,17,FALSE))</f>
        <v/>
      </c>
      <c r="L30" s="21" t="str">
        <f>IF($C30="","",VLOOKUP($C30,男子ﾃﾞｰﾀ貼付ｼｰﾄ!$A$3:$AA$201,14,FALSE))</f>
        <v/>
      </c>
      <c r="M30" s="67"/>
      <c r="N30" s="108"/>
      <c r="O30" s="70"/>
      <c r="P30" s="109"/>
      <c r="Q30" s="70"/>
      <c r="R30" s="71"/>
      <c r="S30" s="107"/>
      <c r="T30" s="150"/>
      <c r="U30" s="150"/>
    </row>
    <row r="31" spans="1:21" s="25" customFormat="1" ht="24.95" customHeight="1" x14ac:dyDescent="0.15">
      <c r="A31" s="63">
        <v>24</v>
      </c>
      <c r="B31" s="108"/>
      <c r="C31" s="71"/>
      <c r="D31" s="19" t="str">
        <f>IF($C31="","",VLOOKUP($C31,男子ﾃﾞｰﾀ貼付ｼｰﾄ!$A$3:$AA$201,2,FALSE))</f>
        <v/>
      </c>
      <c r="E31" s="20" t="str">
        <f>IF($C31="","",VLOOKUP($C31,男子ﾃﾞｰﾀ貼付ｼｰﾄ!$A$3:$AA$201,3,FALSE))</f>
        <v/>
      </c>
      <c r="F31" s="21" t="str">
        <f>IF($C31="","",VLOOKUP($C31,男子ﾃﾞｰﾀ貼付ｼｰﾄ!$A$3:$AA$201,4,FALSE))</f>
        <v/>
      </c>
      <c r="G31" s="19" t="s">
        <v>61</v>
      </c>
      <c r="H31" s="20" t="str">
        <f>IF($C31="","",RIGHT(VLOOKUP($C31,男子ﾃﾞｰﾀ貼付ｼｰﾄ!$A$3:$AA$201,26,FALSE),1))</f>
        <v/>
      </c>
      <c r="I31" s="22" t="str">
        <f>IF($C31="","",TEXT(VLOOKUP($C31,男子ﾃﾞｰﾀ貼付ｼｰﾄ!$A$3:$AA$201,23,FALSE),"yyyymmdd"))</f>
        <v/>
      </c>
      <c r="J31" s="23" t="str">
        <f>IF($C31="","",VLOOKUP($C31,男子ﾃﾞｰﾀ貼付ｼｰﾄ!$A$3:$AA$201,21,FALSE))</f>
        <v/>
      </c>
      <c r="K31" s="20" t="str">
        <f>IF($C31="","",VLOOKUP($C31,男子ﾃﾞｰﾀ貼付ｼｰﾄ!$A$3:$AA$201,17,FALSE))</f>
        <v/>
      </c>
      <c r="L31" s="21" t="str">
        <f>IF($C31="","",VLOOKUP($C31,男子ﾃﾞｰﾀ貼付ｼｰﾄ!$A$3:$AA$201,14,FALSE))</f>
        <v/>
      </c>
      <c r="M31" s="67"/>
      <c r="N31" s="108"/>
      <c r="O31" s="70"/>
      <c r="P31" s="109"/>
      <c r="Q31" s="70"/>
      <c r="R31" s="71"/>
      <c r="S31" s="107"/>
      <c r="T31" s="150"/>
      <c r="U31" s="150"/>
    </row>
    <row r="32" spans="1:21" s="25" customFormat="1" ht="24.95" customHeight="1" x14ac:dyDescent="0.15">
      <c r="A32" s="63">
        <v>25</v>
      </c>
      <c r="B32" s="108"/>
      <c r="C32" s="71"/>
      <c r="D32" s="19" t="str">
        <f>IF($C32="","",VLOOKUP($C32,男子ﾃﾞｰﾀ貼付ｼｰﾄ!$A$3:$AA$201,2,FALSE))</f>
        <v/>
      </c>
      <c r="E32" s="20" t="str">
        <f>IF($C32="","",VLOOKUP($C32,男子ﾃﾞｰﾀ貼付ｼｰﾄ!$A$3:$AA$201,3,FALSE))</f>
        <v/>
      </c>
      <c r="F32" s="21" t="str">
        <f>IF($C32="","",VLOOKUP($C32,男子ﾃﾞｰﾀ貼付ｼｰﾄ!$A$3:$AA$201,4,FALSE))</f>
        <v/>
      </c>
      <c r="G32" s="19" t="s">
        <v>61</v>
      </c>
      <c r="H32" s="20" t="str">
        <f>IF($C32="","",RIGHT(VLOOKUP($C32,男子ﾃﾞｰﾀ貼付ｼｰﾄ!$A$3:$AA$201,26,FALSE),1))</f>
        <v/>
      </c>
      <c r="I32" s="22" t="str">
        <f>IF($C32="","",TEXT(VLOOKUP($C32,男子ﾃﾞｰﾀ貼付ｼｰﾄ!$A$3:$AA$201,23,FALSE),"yyyymmdd"))</f>
        <v/>
      </c>
      <c r="J32" s="23" t="str">
        <f>IF($C32="","",VLOOKUP($C32,男子ﾃﾞｰﾀ貼付ｼｰﾄ!$A$3:$AA$201,21,FALSE))</f>
        <v/>
      </c>
      <c r="K32" s="20" t="str">
        <f>IF($C32="","",VLOOKUP($C32,男子ﾃﾞｰﾀ貼付ｼｰﾄ!$A$3:$AA$201,17,FALSE))</f>
        <v/>
      </c>
      <c r="L32" s="21" t="str">
        <f>IF($C32="","",VLOOKUP($C32,男子ﾃﾞｰﾀ貼付ｼｰﾄ!$A$3:$AA$201,14,FALSE))</f>
        <v/>
      </c>
      <c r="M32" s="67"/>
      <c r="N32" s="108"/>
      <c r="O32" s="70"/>
      <c r="P32" s="109"/>
      <c r="Q32" s="70"/>
      <c r="R32" s="71"/>
      <c r="S32" s="107"/>
      <c r="T32" s="150"/>
      <c r="U32" s="150"/>
    </row>
    <row r="33" spans="1:21" s="25" customFormat="1" ht="24.95" customHeight="1" x14ac:dyDescent="0.15">
      <c r="A33" s="63">
        <v>26</v>
      </c>
      <c r="B33" s="108"/>
      <c r="C33" s="71"/>
      <c r="D33" s="19" t="str">
        <f>IF($C33="","",VLOOKUP($C33,男子ﾃﾞｰﾀ貼付ｼｰﾄ!$A$3:$AA$201,2,FALSE))</f>
        <v/>
      </c>
      <c r="E33" s="20" t="str">
        <f>IF($C33="","",VLOOKUP($C33,男子ﾃﾞｰﾀ貼付ｼｰﾄ!$A$3:$AA$201,3,FALSE))</f>
        <v/>
      </c>
      <c r="F33" s="21" t="str">
        <f>IF($C33="","",VLOOKUP($C33,男子ﾃﾞｰﾀ貼付ｼｰﾄ!$A$3:$AA$201,4,FALSE))</f>
        <v/>
      </c>
      <c r="G33" s="19" t="s">
        <v>61</v>
      </c>
      <c r="H33" s="20" t="str">
        <f>IF($C33="","",RIGHT(VLOOKUP($C33,男子ﾃﾞｰﾀ貼付ｼｰﾄ!$A$3:$AA$201,26,FALSE),1))</f>
        <v/>
      </c>
      <c r="I33" s="22" t="str">
        <f>IF($C33="","",TEXT(VLOOKUP($C33,男子ﾃﾞｰﾀ貼付ｼｰﾄ!$A$3:$AA$201,23,FALSE),"yyyymmdd"))</f>
        <v/>
      </c>
      <c r="J33" s="23" t="str">
        <f>IF($C33="","",VLOOKUP($C33,男子ﾃﾞｰﾀ貼付ｼｰﾄ!$A$3:$AA$201,21,FALSE))</f>
        <v/>
      </c>
      <c r="K33" s="20" t="str">
        <f>IF($C33="","",VLOOKUP($C33,男子ﾃﾞｰﾀ貼付ｼｰﾄ!$A$3:$AA$201,17,FALSE))</f>
        <v/>
      </c>
      <c r="L33" s="21" t="str">
        <f>IF($C33="","",VLOOKUP($C33,男子ﾃﾞｰﾀ貼付ｼｰﾄ!$A$3:$AA$201,14,FALSE))</f>
        <v/>
      </c>
      <c r="M33" s="67"/>
      <c r="N33" s="108"/>
      <c r="O33" s="70"/>
      <c r="P33" s="109"/>
      <c r="Q33" s="70"/>
      <c r="R33" s="71"/>
      <c r="S33" s="107"/>
      <c r="T33" s="150"/>
      <c r="U33" s="150"/>
    </row>
    <row r="34" spans="1:21" s="25" customFormat="1" ht="24.95" customHeight="1" x14ac:dyDescent="0.15">
      <c r="A34" s="63">
        <v>27</v>
      </c>
      <c r="B34" s="108"/>
      <c r="C34" s="71"/>
      <c r="D34" s="19" t="str">
        <f>IF($C34="","",VLOOKUP($C34,男子ﾃﾞｰﾀ貼付ｼｰﾄ!$A$3:$AA$201,2,FALSE))</f>
        <v/>
      </c>
      <c r="E34" s="20" t="str">
        <f>IF($C34="","",VLOOKUP($C34,男子ﾃﾞｰﾀ貼付ｼｰﾄ!$A$3:$AA$201,3,FALSE))</f>
        <v/>
      </c>
      <c r="F34" s="21" t="str">
        <f>IF($C34="","",VLOOKUP($C34,男子ﾃﾞｰﾀ貼付ｼｰﾄ!$A$3:$AA$201,4,FALSE))</f>
        <v/>
      </c>
      <c r="G34" s="19" t="s">
        <v>61</v>
      </c>
      <c r="H34" s="20" t="str">
        <f>IF($C34="","",RIGHT(VLOOKUP($C34,男子ﾃﾞｰﾀ貼付ｼｰﾄ!$A$3:$AA$201,26,FALSE),1))</f>
        <v/>
      </c>
      <c r="I34" s="22" t="str">
        <f>IF($C34="","",TEXT(VLOOKUP($C34,男子ﾃﾞｰﾀ貼付ｼｰﾄ!$A$3:$AA$201,23,FALSE),"yyyymmdd"))</f>
        <v/>
      </c>
      <c r="J34" s="23" t="str">
        <f>IF($C34="","",VLOOKUP($C34,男子ﾃﾞｰﾀ貼付ｼｰﾄ!$A$3:$AA$201,21,FALSE))</f>
        <v/>
      </c>
      <c r="K34" s="20" t="str">
        <f>IF($C34="","",VLOOKUP($C34,男子ﾃﾞｰﾀ貼付ｼｰﾄ!$A$3:$AA$201,17,FALSE))</f>
        <v/>
      </c>
      <c r="L34" s="21" t="str">
        <f>IF($C34="","",VLOOKUP($C34,男子ﾃﾞｰﾀ貼付ｼｰﾄ!$A$3:$AA$201,14,FALSE))</f>
        <v/>
      </c>
      <c r="M34" s="67"/>
      <c r="N34" s="108"/>
      <c r="O34" s="70"/>
      <c r="P34" s="109"/>
      <c r="Q34" s="70"/>
      <c r="R34" s="71"/>
      <c r="S34" s="107"/>
      <c r="T34" s="150"/>
      <c r="U34" s="150"/>
    </row>
    <row r="35" spans="1:21" s="25" customFormat="1" ht="24.95" customHeight="1" x14ac:dyDescent="0.15">
      <c r="A35" s="63">
        <v>28</v>
      </c>
      <c r="B35" s="108"/>
      <c r="C35" s="71"/>
      <c r="D35" s="19" t="str">
        <f>IF($C35="","",VLOOKUP($C35,男子ﾃﾞｰﾀ貼付ｼｰﾄ!$A$3:$AA$201,2,FALSE))</f>
        <v/>
      </c>
      <c r="E35" s="20" t="str">
        <f>IF($C35="","",VLOOKUP($C35,男子ﾃﾞｰﾀ貼付ｼｰﾄ!$A$3:$AA$201,3,FALSE))</f>
        <v/>
      </c>
      <c r="F35" s="21" t="str">
        <f>IF($C35="","",VLOOKUP($C35,男子ﾃﾞｰﾀ貼付ｼｰﾄ!$A$3:$AA$201,4,FALSE))</f>
        <v/>
      </c>
      <c r="G35" s="19" t="s">
        <v>61</v>
      </c>
      <c r="H35" s="20" t="str">
        <f>IF($C35="","",RIGHT(VLOOKUP($C35,男子ﾃﾞｰﾀ貼付ｼｰﾄ!$A$3:$AA$201,26,FALSE),1))</f>
        <v/>
      </c>
      <c r="I35" s="22" t="str">
        <f>IF($C35="","",TEXT(VLOOKUP($C35,男子ﾃﾞｰﾀ貼付ｼｰﾄ!$A$3:$AA$201,23,FALSE),"yyyymmdd"))</f>
        <v/>
      </c>
      <c r="J35" s="23" t="str">
        <f>IF($C35="","",VLOOKUP($C35,男子ﾃﾞｰﾀ貼付ｼｰﾄ!$A$3:$AA$201,21,FALSE))</f>
        <v/>
      </c>
      <c r="K35" s="20" t="str">
        <f>IF($C35="","",VLOOKUP($C35,男子ﾃﾞｰﾀ貼付ｼｰﾄ!$A$3:$AA$201,17,FALSE))</f>
        <v/>
      </c>
      <c r="L35" s="21" t="str">
        <f>IF($C35="","",VLOOKUP($C35,男子ﾃﾞｰﾀ貼付ｼｰﾄ!$A$3:$AA$201,14,FALSE))</f>
        <v/>
      </c>
      <c r="M35" s="67"/>
      <c r="N35" s="108"/>
      <c r="O35" s="70"/>
      <c r="P35" s="109"/>
      <c r="Q35" s="70"/>
      <c r="R35" s="71"/>
      <c r="S35" s="107"/>
      <c r="T35" s="150"/>
      <c r="U35" s="150"/>
    </row>
    <row r="36" spans="1:21" s="25" customFormat="1" ht="24.95" customHeight="1" x14ac:dyDescent="0.15">
      <c r="A36" s="63">
        <v>29</v>
      </c>
      <c r="B36" s="108"/>
      <c r="C36" s="71"/>
      <c r="D36" s="19" t="str">
        <f>IF($C36="","",VLOOKUP($C36,男子ﾃﾞｰﾀ貼付ｼｰﾄ!$A$3:$AA$201,2,FALSE))</f>
        <v/>
      </c>
      <c r="E36" s="20" t="str">
        <f>IF($C36="","",VLOOKUP($C36,男子ﾃﾞｰﾀ貼付ｼｰﾄ!$A$3:$AA$201,3,FALSE))</f>
        <v/>
      </c>
      <c r="F36" s="21" t="str">
        <f>IF($C36="","",VLOOKUP($C36,男子ﾃﾞｰﾀ貼付ｼｰﾄ!$A$3:$AA$201,4,FALSE))</f>
        <v/>
      </c>
      <c r="G36" s="19" t="s">
        <v>61</v>
      </c>
      <c r="H36" s="20" t="str">
        <f>IF($C36="","",RIGHT(VLOOKUP($C36,男子ﾃﾞｰﾀ貼付ｼｰﾄ!$A$3:$AA$201,26,FALSE),1))</f>
        <v/>
      </c>
      <c r="I36" s="22" t="str">
        <f>IF($C36="","",TEXT(VLOOKUP($C36,男子ﾃﾞｰﾀ貼付ｼｰﾄ!$A$3:$AA$201,23,FALSE),"yyyymmdd"))</f>
        <v/>
      </c>
      <c r="J36" s="23" t="str">
        <f>IF($C36="","",VLOOKUP($C36,男子ﾃﾞｰﾀ貼付ｼｰﾄ!$A$3:$AA$201,21,FALSE))</f>
        <v/>
      </c>
      <c r="K36" s="20" t="str">
        <f>IF($C36="","",VLOOKUP($C36,男子ﾃﾞｰﾀ貼付ｼｰﾄ!$A$3:$AA$201,17,FALSE))</f>
        <v/>
      </c>
      <c r="L36" s="21" t="str">
        <f>IF($C36="","",VLOOKUP($C36,男子ﾃﾞｰﾀ貼付ｼｰﾄ!$A$3:$AA$201,14,FALSE))</f>
        <v/>
      </c>
      <c r="M36" s="67"/>
      <c r="N36" s="108"/>
      <c r="O36" s="70"/>
      <c r="P36" s="109"/>
      <c r="Q36" s="70"/>
      <c r="R36" s="71"/>
      <c r="S36" s="107"/>
      <c r="T36" s="150"/>
      <c r="U36" s="150"/>
    </row>
    <row r="37" spans="1:21" s="25" customFormat="1" ht="24.95" customHeight="1" x14ac:dyDescent="0.15">
      <c r="A37" s="63">
        <v>30</v>
      </c>
      <c r="B37" s="108"/>
      <c r="C37" s="71"/>
      <c r="D37" s="19" t="str">
        <f>IF($C37="","",VLOOKUP($C37,男子ﾃﾞｰﾀ貼付ｼｰﾄ!$A$3:$AA$201,2,FALSE))</f>
        <v/>
      </c>
      <c r="E37" s="20" t="str">
        <f>IF($C37="","",VLOOKUP($C37,男子ﾃﾞｰﾀ貼付ｼｰﾄ!$A$3:$AA$201,3,FALSE))</f>
        <v/>
      </c>
      <c r="F37" s="21" t="str">
        <f>IF($C37="","",VLOOKUP($C37,男子ﾃﾞｰﾀ貼付ｼｰﾄ!$A$3:$AA$201,4,FALSE))</f>
        <v/>
      </c>
      <c r="G37" s="19" t="s">
        <v>61</v>
      </c>
      <c r="H37" s="20" t="str">
        <f>IF($C37="","",RIGHT(VLOOKUP($C37,男子ﾃﾞｰﾀ貼付ｼｰﾄ!$A$3:$AA$201,26,FALSE),1))</f>
        <v/>
      </c>
      <c r="I37" s="22" t="str">
        <f>IF($C37="","",TEXT(VLOOKUP($C37,男子ﾃﾞｰﾀ貼付ｼｰﾄ!$A$3:$AA$201,23,FALSE),"yyyymmdd"))</f>
        <v/>
      </c>
      <c r="J37" s="23" t="str">
        <f>IF($C37="","",VLOOKUP($C37,男子ﾃﾞｰﾀ貼付ｼｰﾄ!$A$3:$AA$201,21,FALSE))</f>
        <v/>
      </c>
      <c r="K37" s="20" t="str">
        <f>IF($C37="","",VLOOKUP($C37,男子ﾃﾞｰﾀ貼付ｼｰﾄ!$A$3:$AA$201,17,FALSE))</f>
        <v/>
      </c>
      <c r="L37" s="21" t="str">
        <f>IF($C37="","",VLOOKUP($C37,男子ﾃﾞｰﾀ貼付ｼｰﾄ!$A$3:$AA$201,14,FALSE))</f>
        <v/>
      </c>
      <c r="M37" s="67"/>
      <c r="N37" s="108"/>
      <c r="O37" s="70"/>
      <c r="P37" s="109"/>
      <c r="Q37" s="70"/>
      <c r="R37" s="71"/>
      <c r="S37" s="107"/>
      <c r="T37" s="150"/>
      <c r="U37" s="150"/>
    </row>
    <row r="38" spans="1:21" s="25" customFormat="1" ht="24.95" customHeight="1" x14ac:dyDescent="0.15">
      <c r="A38" s="63">
        <v>31</v>
      </c>
      <c r="B38" s="108"/>
      <c r="C38" s="71"/>
      <c r="D38" s="19" t="str">
        <f>IF($C38="","",VLOOKUP($C38,男子ﾃﾞｰﾀ貼付ｼｰﾄ!$A$3:$AA$201,2,FALSE))</f>
        <v/>
      </c>
      <c r="E38" s="20" t="str">
        <f>IF($C38="","",VLOOKUP($C38,男子ﾃﾞｰﾀ貼付ｼｰﾄ!$A$3:$AA$201,3,FALSE))</f>
        <v/>
      </c>
      <c r="F38" s="21" t="str">
        <f>IF($C38="","",VLOOKUP($C38,男子ﾃﾞｰﾀ貼付ｼｰﾄ!$A$3:$AA$201,4,FALSE))</f>
        <v/>
      </c>
      <c r="G38" s="19" t="s">
        <v>61</v>
      </c>
      <c r="H38" s="20" t="str">
        <f>IF($C38="","",RIGHT(VLOOKUP($C38,男子ﾃﾞｰﾀ貼付ｼｰﾄ!$A$3:$AA$201,26,FALSE),1))</f>
        <v/>
      </c>
      <c r="I38" s="22" t="str">
        <f>IF($C38="","",TEXT(VLOOKUP($C38,男子ﾃﾞｰﾀ貼付ｼｰﾄ!$A$3:$AA$201,23,FALSE),"yyyymmdd"))</f>
        <v/>
      </c>
      <c r="J38" s="23" t="str">
        <f>IF($C38="","",VLOOKUP($C38,男子ﾃﾞｰﾀ貼付ｼｰﾄ!$A$3:$AA$201,21,FALSE))</f>
        <v/>
      </c>
      <c r="K38" s="20" t="str">
        <f>IF($C38="","",VLOOKUP($C38,男子ﾃﾞｰﾀ貼付ｼｰﾄ!$A$3:$AA$201,17,FALSE))</f>
        <v/>
      </c>
      <c r="L38" s="21" t="str">
        <f>IF($C38="","",VLOOKUP($C38,男子ﾃﾞｰﾀ貼付ｼｰﾄ!$A$3:$AA$201,14,FALSE))</f>
        <v/>
      </c>
      <c r="M38" s="67"/>
      <c r="N38" s="108"/>
      <c r="O38" s="70"/>
      <c r="P38" s="109"/>
      <c r="Q38" s="70"/>
      <c r="R38" s="71"/>
      <c r="S38" s="107"/>
      <c r="T38" s="150"/>
      <c r="U38" s="150"/>
    </row>
    <row r="39" spans="1:21" s="25" customFormat="1" ht="24.95" customHeight="1" x14ac:dyDescent="0.15">
      <c r="A39" s="63">
        <v>32</v>
      </c>
      <c r="B39" s="108"/>
      <c r="C39" s="71"/>
      <c r="D39" s="19" t="str">
        <f>IF($C39="","",VLOOKUP($C39,男子ﾃﾞｰﾀ貼付ｼｰﾄ!$A$3:$AA$201,2,FALSE))</f>
        <v/>
      </c>
      <c r="E39" s="20" t="str">
        <f>IF($C39="","",VLOOKUP($C39,男子ﾃﾞｰﾀ貼付ｼｰﾄ!$A$3:$AA$201,3,FALSE))</f>
        <v/>
      </c>
      <c r="F39" s="21" t="str">
        <f>IF($C39="","",VLOOKUP($C39,男子ﾃﾞｰﾀ貼付ｼｰﾄ!$A$3:$AA$201,4,FALSE))</f>
        <v/>
      </c>
      <c r="G39" s="19" t="s">
        <v>61</v>
      </c>
      <c r="H39" s="20" t="str">
        <f>IF($C39="","",RIGHT(VLOOKUP($C39,男子ﾃﾞｰﾀ貼付ｼｰﾄ!$A$3:$AA$201,26,FALSE),1))</f>
        <v/>
      </c>
      <c r="I39" s="22" t="str">
        <f>IF($C39="","",TEXT(VLOOKUP($C39,男子ﾃﾞｰﾀ貼付ｼｰﾄ!$A$3:$AA$201,23,FALSE),"yyyymmdd"))</f>
        <v/>
      </c>
      <c r="J39" s="23" t="str">
        <f>IF($C39="","",VLOOKUP($C39,男子ﾃﾞｰﾀ貼付ｼｰﾄ!$A$3:$AA$201,21,FALSE))</f>
        <v/>
      </c>
      <c r="K39" s="20" t="str">
        <f>IF($C39="","",VLOOKUP($C39,男子ﾃﾞｰﾀ貼付ｼｰﾄ!$A$3:$AA$201,17,FALSE))</f>
        <v/>
      </c>
      <c r="L39" s="21" t="str">
        <f>IF($C39="","",VLOOKUP($C39,男子ﾃﾞｰﾀ貼付ｼｰﾄ!$A$3:$AA$201,14,FALSE))</f>
        <v/>
      </c>
      <c r="M39" s="67"/>
      <c r="N39" s="108"/>
      <c r="O39" s="70"/>
      <c r="P39" s="109"/>
      <c r="Q39" s="70"/>
      <c r="R39" s="71"/>
      <c r="S39" s="107"/>
      <c r="T39" s="150"/>
      <c r="U39" s="150"/>
    </row>
    <row r="40" spans="1:21" s="25" customFormat="1" ht="24.95" customHeight="1" x14ac:dyDescent="0.15">
      <c r="A40" s="63">
        <v>33</v>
      </c>
      <c r="B40" s="108"/>
      <c r="C40" s="71"/>
      <c r="D40" s="19" t="str">
        <f>IF($C40="","",VLOOKUP($C40,男子ﾃﾞｰﾀ貼付ｼｰﾄ!$A$3:$AA$201,2,FALSE))</f>
        <v/>
      </c>
      <c r="E40" s="20" t="str">
        <f>IF($C40="","",VLOOKUP($C40,男子ﾃﾞｰﾀ貼付ｼｰﾄ!$A$3:$AA$201,3,FALSE))</f>
        <v/>
      </c>
      <c r="F40" s="21" t="str">
        <f>IF($C40="","",VLOOKUP($C40,男子ﾃﾞｰﾀ貼付ｼｰﾄ!$A$3:$AA$201,4,FALSE))</f>
        <v/>
      </c>
      <c r="G40" s="19" t="s">
        <v>61</v>
      </c>
      <c r="H40" s="20" t="str">
        <f>IF($C40="","",RIGHT(VLOOKUP($C40,男子ﾃﾞｰﾀ貼付ｼｰﾄ!$A$3:$AA$201,26,FALSE),1))</f>
        <v/>
      </c>
      <c r="I40" s="22" t="str">
        <f>IF($C40="","",TEXT(VLOOKUP($C40,男子ﾃﾞｰﾀ貼付ｼｰﾄ!$A$3:$AA$201,23,FALSE),"yyyymmdd"))</f>
        <v/>
      </c>
      <c r="J40" s="23" t="str">
        <f>IF($C40="","",VLOOKUP($C40,男子ﾃﾞｰﾀ貼付ｼｰﾄ!$A$3:$AA$201,21,FALSE))</f>
        <v/>
      </c>
      <c r="K40" s="20" t="str">
        <f>IF($C40="","",VLOOKUP($C40,男子ﾃﾞｰﾀ貼付ｼｰﾄ!$A$3:$AA$201,17,FALSE))</f>
        <v/>
      </c>
      <c r="L40" s="21" t="str">
        <f>IF($C40="","",VLOOKUP($C40,男子ﾃﾞｰﾀ貼付ｼｰﾄ!$A$3:$AA$201,14,FALSE))</f>
        <v/>
      </c>
      <c r="M40" s="67"/>
      <c r="N40" s="108"/>
      <c r="O40" s="70"/>
      <c r="P40" s="109"/>
      <c r="Q40" s="70"/>
      <c r="R40" s="71"/>
      <c r="S40" s="107"/>
      <c r="T40" s="150"/>
      <c r="U40" s="150"/>
    </row>
    <row r="41" spans="1:21" s="25" customFormat="1" ht="24.95" customHeight="1" x14ac:dyDescent="0.15">
      <c r="A41" s="63">
        <v>34</v>
      </c>
      <c r="B41" s="108"/>
      <c r="C41" s="71"/>
      <c r="D41" s="19" t="str">
        <f>IF($C41="","",VLOOKUP($C41,男子ﾃﾞｰﾀ貼付ｼｰﾄ!$A$3:$AA$201,2,FALSE))</f>
        <v/>
      </c>
      <c r="E41" s="20" t="str">
        <f>IF($C41="","",VLOOKUP($C41,男子ﾃﾞｰﾀ貼付ｼｰﾄ!$A$3:$AA$201,3,FALSE))</f>
        <v/>
      </c>
      <c r="F41" s="21" t="str">
        <f>IF($C41="","",VLOOKUP($C41,男子ﾃﾞｰﾀ貼付ｼｰﾄ!$A$3:$AA$201,4,FALSE))</f>
        <v/>
      </c>
      <c r="G41" s="19" t="s">
        <v>61</v>
      </c>
      <c r="H41" s="20" t="str">
        <f>IF($C41="","",RIGHT(VLOOKUP($C41,男子ﾃﾞｰﾀ貼付ｼｰﾄ!$A$3:$AA$201,26,FALSE),1))</f>
        <v/>
      </c>
      <c r="I41" s="22" t="str">
        <f>IF($C41="","",TEXT(VLOOKUP($C41,男子ﾃﾞｰﾀ貼付ｼｰﾄ!$A$3:$AA$201,23,FALSE),"yyyymmdd"))</f>
        <v/>
      </c>
      <c r="J41" s="23" t="str">
        <f>IF($C41="","",VLOOKUP($C41,男子ﾃﾞｰﾀ貼付ｼｰﾄ!$A$3:$AA$201,21,FALSE))</f>
        <v/>
      </c>
      <c r="K41" s="20" t="str">
        <f>IF($C41="","",VLOOKUP($C41,男子ﾃﾞｰﾀ貼付ｼｰﾄ!$A$3:$AA$201,17,FALSE))</f>
        <v/>
      </c>
      <c r="L41" s="21" t="str">
        <f>IF($C41="","",VLOOKUP($C41,男子ﾃﾞｰﾀ貼付ｼｰﾄ!$A$3:$AA$201,14,FALSE))</f>
        <v/>
      </c>
      <c r="M41" s="67"/>
      <c r="N41" s="108"/>
      <c r="O41" s="70"/>
      <c r="P41" s="109"/>
      <c r="Q41" s="70"/>
      <c r="R41" s="71"/>
      <c r="S41" s="107"/>
      <c r="T41" s="150"/>
      <c r="U41" s="150"/>
    </row>
    <row r="42" spans="1:21" s="25" customFormat="1" ht="24.95" customHeight="1" x14ac:dyDescent="0.15">
      <c r="A42" s="63">
        <v>35</v>
      </c>
      <c r="B42" s="108"/>
      <c r="C42" s="71"/>
      <c r="D42" s="19" t="str">
        <f>IF($C42="","",VLOOKUP($C42,男子ﾃﾞｰﾀ貼付ｼｰﾄ!$A$3:$AA$201,2,FALSE))</f>
        <v/>
      </c>
      <c r="E42" s="20" t="str">
        <f>IF($C42="","",VLOOKUP($C42,男子ﾃﾞｰﾀ貼付ｼｰﾄ!$A$3:$AA$201,3,FALSE))</f>
        <v/>
      </c>
      <c r="F42" s="21" t="str">
        <f>IF($C42="","",VLOOKUP($C42,男子ﾃﾞｰﾀ貼付ｼｰﾄ!$A$3:$AA$201,4,FALSE))</f>
        <v/>
      </c>
      <c r="G42" s="19" t="s">
        <v>61</v>
      </c>
      <c r="H42" s="20" t="str">
        <f>IF($C42="","",RIGHT(VLOOKUP($C42,男子ﾃﾞｰﾀ貼付ｼｰﾄ!$A$3:$AA$201,26,FALSE),1))</f>
        <v/>
      </c>
      <c r="I42" s="22" t="str">
        <f>IF($C42="","",TEXT(VLOOKUP($C42,男子ﾃﾞｰﾀ貼付ｼｰﾄ!$A$3:$AA$201,23,FALSE),"yyyymmdd"))</f>
        <v/>
      </c>
      <c r="J42" s="23" t="str">
        <f>IF($C42="","",VLOOKUP($C42,男子ﾃﾞｰﾀ貼付ｼｰﾄ!$A$3:$AA$201,21,FALSE))</f>
        <v/>
      </c>
      <c r="K42" s="20" t="str">
        <f>IF($C42="","",VLOOKUP($C42,男子ﾃﾞｰﾀ貼付ｼｰﾄ!$A$3:$AA$201,17,FALSE))</f>
        <v/>
      </c>
      <c r="L42" s="21" t="str">
        <f>IF($C42="","",VLOOKUP($C42,男子ﾃﾞｰﾀ貼付ｼｰﾄ!$A$3:$AA$201,14,FALSE))</f>
        <v/>
      </c>
      <c r="M42" s="67"/>
      <c r="N42" s="108"/>
      <c r="O42" s="70"/>
      <c r="P42" s="109"/>
      <c r="Q42" s="70"/>
      <c r="R42" s="71"/>
      <c r="S42" s="107"/>
      <c r="T42" s="150"/>
      <c r="U42" s="150"/>
    </row>
    <row r="43" spans="1:21" s="25" customFormat="1" ht="24.95" customHeight="1" x14ac:dyDescent="0.15">
      <c r="A43" s="63">
        <v>36</v>
      </c>
      <c r="B43" s="108"/>
      <c r="C43" s="71"/>
      <c r="D43" s="19" t="str">
        <f>IF($C43="","",VLOOKUP($C43,男子ﾃﾞｰﾀ貼付ｼｰﾄ!$A$3:$AA$201,2,FALSE))</f>
        <v/>
      </c>
      <c r="E43" s="20" t="str">
        <f>IF($C43="","",VLOOKUP($C43,男子ﾃﾞｰﾀ貼付ｼｰﾄ!$A$3:$AA$201,3,FALSE))</f>
        <v/>
      </c>
      <c r="F43" s="21" t="str">
        <f>IF($C43="","",VLOOKUP($C43,男子ﾃﾞｰﾀ貼付ｼｰﾄ!$A$3:$AA$201,4,FALSE))</f>
        <v/>
      </c>
      <c r="G43" s="19" t="s">
        <v>61</v>
      </c>
      <c r="H43" s="20" t="str">
        <f>IF($C43="","",RIGHT(VLOOKUP($C43,男子ﾃﾞｰﾀ貼付ｼｰﾄ!$A$3:$AA$201,26,FALSE),1))</f>
        <v/>
      </c>
      <c r="I43" s="22" t="str">
        <f>IF($C43="","",TEXT(VLOOKUP($C43,男子ﾃﾞｰﾀ貼付ｼｰﾄ!$A$3:$AA$201,23,FALSE),"yyyymmdd"))</f>
        <v/>
      </c>
      <c r="J43" s="23" t="str">
        <f>IF($C43="","",VLOOKUP($C43,男子ﾃﾞｰﾀ貼付ｼｰﾄ!$A$3:$AA$201,21,FALSE))</f>
        <v/>
      </c>
      <c r="K43" s="20" t="str">
        <f>IF($C43="","",VLOOKUP($C43,男子ﾃﾞｰﾀ貼付ｼｰﾄ!$A$3:$AA$201,17,FALSE))</f>
        <v/>
      </c>
      <c r="L43" s="21" t="str">
        <f>IF($C43="","",VLOOKUP($C43,男子ﾃﾞｰﾀ貼付ｼｰﾄ!$A$3:$AA$201,14,FALSE))</f>
        <v/>
      </c>
      <c r="M43" s="67"/>
      <c r="N43" s="108"/>
      <c r="O43" s="70"/>
      <c r="P43" s="109"/>
      <c r="Q43" s="70"/>
      <c r="R43" s="71"/>
      <c r="S43" s="107"/>
      <c r="T43" s="150"/>
      <c r="U43" s="150"/>
    </row>
    <row r="44" spans="1:21" s="25" customFormat="1" ht="24.95" customHeight="1" x14ac:dyDescent="0.15">
      <c r="A44" s="63">
        <v>37</v>
      </c>
      <c r="B44" s="108"/>
      <c r="C44" s="71"/>
      <c r="D44" s="19" t="str">
        <f>IF($C44="","",VLOOKUP($C44,男子ﾃﾞｰﾀ貼付ｼｰﾄ!$A$3:$AA$201,2,FALSE))</f>
        <v/>
      </c>
      <c r="E44" s="20" t="str">
        <f>IF($C44="","",VLOOKUP($C44,男子ﾃﾞｰﾀ貼付ｼｰﾄ!$A$3:$AA$201,3,FALSE))</f>
        <v/>
      </c>
      <c r="F44" s="21" t="str">
        <f>IF($C44="","",VLOOKUP($C44,男子ﾃﾞｰﾀ貼付ｼｰﾄ!$A$3:$AA$201,4,FALSE))</f>
        <v/>
      </c>
      <c r="G44" s="19" t="s">
        <v>61</v>
      </c>
      <c r="H44" s="20" t="str">
        <f>IF($C44="","",RIGHT(VLOOKUP($C44,男子ﾃﾞｰﾀ貼付ｼｰﾄ!$A$3:$AA$201,26,FALSE),1))</f>
        <v/>
      </c>
      <c r="I44" s="22" t="str">
        <f>IF($C44="","",TEXT(VLOOKUP($C44,男子ﾃﾞｰﾀ貼付ｼｰﾄ!$A$3:$AA$201,23,FALSE),"yyyymmdd"))</f>
        <v/>
      </c>
      <c r="J44" s="23" t="str">
        <f>IF($C44="","",VLOOKUP($C44,男子ﾃﾞｰﾀ貼付ｼｰﾄ!$A$3:$AA$201,21,FALSE))</f>
        <v/>
      </c>
      <c r="K44" s="20" t="str">
        <f>IF($C44="","",VLOOKUP($C44,男子ﾃﾞｰﾀ貼付ｼｰﾄ!$A$3:$AA$201,17,FALSE))</f>
        <v/>
      </c>
      <c r="L44" s="21" t="str">
        <f>IF($C44="","",VLOOKUP($C44,男子ﾃﾞｰﾀ貼付ｼｰﾄ!$A$3:$AA$201,14,FALSE))</f>
        <v/>
      </c>
      <c r="M44" s="67"/>
      <c r="N44" s="108"/>
      <c r="O44" s="70"/>
      <c r="P44" s="109"/>
      <c r="Q44" s="70"/>
      <c r="R44" s="71"/>
      <c r="S44" s="107"/>
      <c r="T44" s="150"/>
      <c r="U44" s="150"/>
    </row>
    <row r="45" spans="1:21" s="25" customFormat="1" ht="24.95" customHeight="1" x14ac:dyDescent="0.15">
      <c r="A45" s="63">
        <v>38</v>
      </c>
      <c r="B45" s="108"/>
      <c r="C45" s="71"/>
      <c r="D45" s="19" t="str">
        <f>IF($C45="","",VLOOKUP($C45,男子ﾃﾞｰﾀ貼付ｼｰﾄ!$A$3:$AA$201,2,FALSE))</f>
        <v/>
      </c>
      <c r="E45" s="20" t="str">
        <f>IF($C45="","",VLOOKUP($C45,男子ﾃﾞｰﾀ貼付ｼｰﾄ!$A$3:$AA$201,3,FALSE))</f>
        <v/>
      </c>
      <c r="F45" s="21" t="str">
        <f>IF($C45="","",VLOOKUP($C45,男子ﾃﾞｰﾀ貼付ｼｰﾄ!$A$3:$AA$201,4,FALSE))</f>
        <v/>
      </c>
      <c r="G45" s="19" t="s">
        <v>61</v>
      </c>
      <c r="H45" s="20" t="str">
        <f>IF($C45="","",RIGHT(VLOOKUP($C45,男子ﾃﾞｰﾀ貼付ｼｰﾄ!$A$3:$AA$201,26,FALSE),1))</f>
        <v/>
      </c>
      <c r="I45" s="22" t="str">
        <f>IF($C45="","",TEXT(VLOOKUP($C45,男子ﾃﾞｰﾀ貼付ｼｰﾄ!$A$3:$AA$201,23,FALSE),"yyyymmdd"))</f>
        <v/>
      </c>
      <c r="J45" s="23" t="str">
        <f>IF($C45="","",VLOOKUP($C45,男子ﾃﾞｰﾀ貼付ｼｰﾄ!$A$3:$AA$201,21,FALSE))</f>
        <v/>
      </c>
      <c r="K45" s="20" t="str">
        <f>IF($C45="","",VLOOKUP($C45,男子ﾃﾞｰﾀ貼付ｼｰﾄ!$A$3:$AA$201,17,FALSE))</f>
        <v/>
      </c>
      <c r="L45" s="21" t="str">
        <f>IF($C45="","",VLOOKUP($C45,男子ﾃﾞｰﾀ貼付ｼｰﾄ!$A$3:$AA$201,14,FALSE))</f>
        <v/>
      </c>
      <c r="M45" s="67"/>
      <c r="N45" s="108"/>
      <c r="O45" s="70"/>
      <c r="P45" s="109"/>
      <c r="Q45" s="70"/>
      <c r="R45" s="71"/>
      <c r="S45" s="107"/>
      <c r="T45" s="150"/>
      <c r="U45" s="150"/>
    </row>
    <row r="46" spans="1:21" s="25" customFormat="1" ht="24.95" customHeight="1" x14ac:dyDescent="0.15">
      <c r="A46" s="63">
        <v>39</v>
      </c>
      <c r="B46" s="108"/>
      <c r="C46" s="71"/>
      <c r="D46" s="19" t="str">
        <f>IF($C46="","",VLOOKUP($C46,男子ﾃﾞｰﾀ貼付ｼｰﾄ!$A$3:$AA$201,2,FALSE))</f>
        <v/>
      </c>
      <c r="E46" s="20" t="str">
        <f>IF($C46="","",VLOOKUP($C46,男子ﾃﾞｰﾀ貼付ｼｰﾄ!$A$3:$AA$201,3,FALSE))</f>
        <v/>
      </c>
      <c r="F46" s="21" t="str">
        <f>IF($C46="","",VLOOKUP($C46,男子ﾃﾞｰﾀ貼付ｼｰﾄ!$A$3:$AA$201,4,FALSE))</f>
        <v/>
      </c>
      <c r="G46" s="19" t="s">
        <v>61</v>
      </c>
      <c r="H46" s="20" t="str">
        <f>IF($C46="","",RIGHT(VLOOKUP($C46,男子ﾃﾞｰﾀ貼付ｼｰﾄ!$A$3:$AA$201,26,FALSE),1))</f>
        <v/>
      </c>
      <c r="I46" s="22" t="str">
        <f>IF($C46="","",TEXT(VLOOKUP($C46,男子ﾃﾞｰﾀ貼付ｼｰﾄ!$A$3:$AA$201,23,FALSE),"yyyymmdd"))</f>
        <v/>
      </c>
      <c r="J46" s="23" t="str">
        <f>IF($C46="","",VLOOKUP($C46,男子ﾃﾞｰﾀ貼付ｼｰﾄ!$A$3:$AA$201,21,FALSE))</f>
        <v/>
      </c>
      <c r="K46" s="20" t="str">
        <f>IF($C46="","",VLOOKUP($C46,男子ﾃﾞｰﾀ貼付ｼｰﾄ!$A$3:$AA$201,17,FALSE))</f>
        <v/>
      </c>
      <c r="L46" s="21" t="str">
        <f>IF($C46="","",VLOOKUP($C46,男子ﾃﾞｰﾀ貼付ｼｰﾄ!$A$3:$AA$201,14,FALSE))</f>
        <v/>
      </c>
      <c r="M46" s="67"/>
      <c r="N46" s="108"/>
      <c r="O46" s="70"/>
      <c r="P46" s="109"/>
      <c r="Q46" s="70"/>
      <c r="R46" s="71"/>
      <c r="S46" s="107"/>
      <c r="T46" s="150"/>
      <c r="U46" s="150"/>
    </row>
    <row r="47" spans="1:21" s="25" customFormat="1" ht="24.95" customHeight="1" x14ac:dyDescent="0.15">
      <c r="A47" s="63">
        <v>40</v>
      </c>
      <c r="B47" s="108"/>
      <c r="C47" s="71"/>
      <c r="D47" s="19" t="str">
        <f>IF($C47="","",VLOOKUP($C47,男子ﾃﾞｰﾀ貼付ｼｰﾄ!$A$3:$AA$201,2,FALSE))</f>
        <v/>
      </c>
      <c r="E47" s="20" t="str">
        <f>IF($C47="","",VLOOKUP($C47,男子ﾃﾞｰﾀ貼付ｼｰﾄ!$A$3:$AA$201,3,FALSE))</f>
        <v/>
      </c>
      <c r="F47" s="21" t="str">
        <f>IF($C47="","",VLOOKUP($C47,男子ﾃﾞｰﾀ貼付ｼｰﾄ!$A$3:$AA$201,4,FALSE))</f>
        <v/>
      </c>
      <c r="G47" s="19" t="s">
        <v>61</v>
      </c>
      <c r="H47" s="20" t="str">
        <f>IF($C47="","",RIGHT(VLOOKUP($C47,男子ﾃﾞｰﾀ貼付ｼｰﾄ!$A$3:$AA$201,26,FALSE),1))</f>
        <v/>
      </c>
      <c r="I47" s="22" t="str">
        <f>IF($C47="","",TEXT(VLOOKUP($C47,男子ﾃﾞｰﾀ貼付ｼｰﾄ!$A$3:$AA$201,23,FALSE),"yyyymmdd"))</f>
        <v/>
      </c>
      <c r="J47" s="23" t="str">
        <f>IF($C47="","",VLOOKUP($C47,男子ﾃﾞｰﾀ貼付ｼｰﾄ!$A$3:$AA$201,21,FALSE))</f>
        <v/>
      </c>
      <c r="K47" s="20" t="str">
        <f>IF($C47="","",VLOOKUP($C47,男子ﾃﾞｰﾀ貼付ｼｰﾄ!$A$3:$AA$201,17,FALSE))</f>
        <v/>
      </c>
      <c r="L47" s="21" t="str">
        <f>IF($C47="","",VLOOKUP($C47,男子ﾃﾞｰﾀ貼付ｼｰﾄ!$A$3:$AA$201,14,FALSE))</f>
        <v/>
      </c>
      <c r="M47" s="67"/>
      <c r="N47" s="108"/>
      <c r="O47" s="70"/>
      <c r="P47" s="109"/>
      <c r="Q47" s="70"/>
      <c r="R47" s="71"/>
      <c r="S47" s="107"/>
      <c r="T47" s="150"/>
      <c r="U47" s="150"/>
    </row>
    <row r="48" spans="1:21" s="25" customFormat="1" ht="24.95" customHeight="1" x14ac:dyDescent="0.15">
      <c r="A48" s="63">
        <v>41</v>
      </c>
      <c r="B48" s="108"/>
      <c r="C48" s="71"/>
      <c r="D48" s="19" t="str">
        <f>IF($C48="","",VLOOKUP($C48,男子ﾃﾞｰﾀ貼付ｼｰﾄ!$A$3:$AA$201,2,FALSE))</f>
        <v/>
      </c>
      <c r="E48" s="20" t="str">
        <f>IF($C48="","",VLOOKUP($C48,男子ﾃﾞｰﾀ貼付ｼｰﾄ!$A$3:$AA$201,3,FALSE))</f>
        <v/>
      </c>
      <c r="F48" s="21" t="str">
        <f>IF($C48="","",VLOOKUP($C48,男子ﾃﾞｰﾀ貼付ｼｰﾄ!$A$3:$AA$201,4,FALSE))</f>
        <v/>
      </c>
      <c r="G48" s="19" t="s">
        <v>61</v>
      </c>
      <c r="H48" s="20" t="str">
        <f>IF($C48="","",RIGHT(VLOOKUP($C48,男子ﾃﾞｰﾀ貼付ｼｰﾄ!$A$3:$AA$201,26,FALSE),1))</f>
        <v/>
      </c>
      <c r="I48" s="22" t="str">
        <f>IF($C48="","",TEXT(VLOOKUP($C48,男子ﾃﾞｰﾀ貼付ｼｰﾄ!$A$3:$AA$201,23,FALSE),"yyyymmdd"))</f>
        <v/>
      </c>
      <c r="J48" s="23" t="str">
        <f>IF($C48="","",VLOOKUP($C48,男子ﾃﾞｰﾀ貼付ｼｰﾄ!$A$3:$AA$201,21,FALSE))</f>
        <v/>
      </c>
      <c r="K48" s="20" t="str">
        <f>IF($C48="","",VLOOKUP($C48,男子ﾃﾞｰﾀ貼付ｼｰﾄ!$A$3:$AA$201,17,FALSE))</f>
        <v/>
      </c>
      <c r="L48" s="21" t="str">
        <f>IF($C48="","",VLOOKUP($C48,男子ﾃﾞｰﾀ貼付ｼｰﾄ!$A$3:$AA$201,14,FALSE))</f>
        <v/>
      </c>
      <c r="M48" s="67"/>
      <c r="N48" s="108"/>
      <c r="O48" s="70"/>
      <c r="P48" s="109"/>
      <c r="Q48" s="70"/>
      <c r="R48" s="71"/>
      <c r="S48" s="107"/>
      <c r="T48" s="150"/>
      <c r="U48" s="150"/>
    </row>
    <row r="49" spans="1:21" s="25" customFormat="1" ht="24.95" customHeight="1" x14ac:dyDescent="0.15">
      <c r="A49" s="63">
        <v>42</v>
      </c>
      <c r="B49" s="108"/>
      <c r="C49" s="71"/>
      <c r="D49" s="19" t="str">
        <f>IF($C49="","",VLOOKUP($C49,男子ﾃﾞｰﾀ貼付ｼｰﾄ!$A$3:$AA$201,2,FALSE))</f>
        <v/>
      </c>
      <c r="E49" s="20" t="str">
        <f>IF($C49="","",VLOOKUP($C49,男子ﾃﾞｰﾀ貼付ｼｰﾄ!$A$3:$AA$201,3,FALSE))</f>
        <v/>
      </c>
      <c r="F49" s="21" t="str">
        <f>IF($C49="","",VLOOKUP($C49,男子ﾃﾞｰﾀ貼付ｼｰﾄ!$A$3:$AA$201,4,FALSE))</f>
        <v/>
      </c>
      <c r="G49" s="19" t="s">
        <v>61</v>
      </c>
      <c r="H49" s="20" t="str">
        <f>IF($C49="","",RIGHT(VLOOKUP($C49,男子ﾃﾞｰﾀ貼付ｼｰﾄ!$A$3:$AA$201,26,FALSE),1))</f>
        <v/>
      </c>
      <c r="I49" s="22" t="str">
        <f>IF($C49="","",TEXT(VLOOKUP($C49,男子ﾃﾞｰﾀ貼付ｼｰﾄ!$A$3:$AA$201,23,FALSE),"yyyymmdd"))</f>
        <v/>
      </c>
      <c r="J49" s="23" t="str">
        <f>IF($C49="","",VLOOKUP($C49,男子ﾃﾞｰﾀ貼付ｼｰﾄ!$A$3:$AA$201,21,FALSE))</f>
        <v/>
      </c>
      <c r="K49" s="20" t="str">
        <f>IF($C49="","",VLOOKUP($C49,男子ﾃﾞｰﾀ貼付ｼｰﾄ!$A$3:$AA$201,17,FALSE))</f>
        <v/>
      </c>
      <c r="L49" s="21" t="str">
        <f>IF($C49="","",VLOOKUP($C49,男子ﾃﾞｰﾀ貼付ｼｰﾄ!$A$3:$AA$201,14,FALSE))</f>
        <v/>
      </c>
      <c r="M49" s="67"/>
      <c r="N49" s="108"/>
      <c r="O49" s="70"/>
      <c r="P49" s="109"/>
      <c r="Q49" s="70"/>
      <c r="R49" s="71"/>
      <c r="S49" s="107"/>
      <c r="T49" s="150"/>
      <c r="U49" s="150"/>
    </row>
    <row r="50" spans="1:21" s="25" customFormat="1" ht="24.95" customHeight="1" x14ac:dyDescent="0.15">
      <c r="A50" s="63">
        <v>43</v>
      </c>
      <c r="B50" s="108"/>
      <c r="C50" s="71"/>
      <c r="D50" s="19" t="str">
        <f>IF($C50="","",VLOOKUP($C50,男子ﾃﾞｰﾀ貼付ｼｰﾄ!$A$3:$AA$201,2,FALSE))</f>
        <v/>
      </c>
      <c r="E50" s="20" t="str">
        <f>IF($C50="","",VLOOKUP($C50,男子ﾃﾞｰﾀ貼付ｼｰﾄ!$A$3:$AA$201,3,FALSE))</f>
        <v/>
      </c>
      <c r="F50" s="21" t="str">
        <f>IF($C50="","",VLOOKUP($C50,男子ﾃﾞｰﾀ貼付ｼｰﾄ!$A$3:$AA$201,4,FALSE))</f>
        <v/>
      </c>
      <c r="G50" s="19" t="s">
        <v>61</v>
      </c>
      <c r="H50" s="20" t="str">
        <f>IF($C50="","",RIGHT(VLOOKUP($C50,男子ﾃﾞｰﾀ貼付ｼｰﾄ!$A$3:$AA$201,26,FALSE),1))</f>
        <v/>
      </c>
      <c r="I50" s="22" t="str">
        <f>IF($C50="","",TEXT(VLOOKUP($C50,男子ﾃﾞｰﾀ貼付ｼｰﾄ!$A$3:$AA$201,23,FALSE),"yyyymmdd"))</f>
        <v/>
      </c>
      <c r="J50" s="23" t="str">
        <f>IF($C50="","",VLOOKUP($C50,男子ﾃﾞｰﾀ貼付ｼｰﾄ!$A$3:$AA$201,21,FALSE))</f>
        <v/>
      </c>
      <c r="K50" s="20" t="str">
        <f>IF($C50="","",VLOOKUP($C50,男子ﾃﾞｰﾀ貼付ｼｰﾄ!$A$3:$AA$201,17,FALSE))</f>
        <v/>
      </c>
      <c r="L50" s="21" t="str">
        <f>IF($C50="","",VLOOKUP($C50,男子ﾃﾞｰﾀ貼付ｼｰﾄ!$A$3:$AA$201,14,FALSE))</f>
        <v/>
      </c>
      <c r="M50" s="67"/>
      <c r="N50" s="108"/>
      <c r="O50" s="70"/>
      <c r="P50" s="109"/>
      <c r="Q50" s="70"/>
      <c r="R50" s="71"/>
      <c r="S50" s="107"/>
      <c r="T50" s="150"/>
      <c r="U50" s="150"/>
    </row>
    <row r="51" spans="1:21" s="25" customFormat="1" ht="24.95" customHeight="1" x14ac:dyDescent="0.15">
      <c r="A51" s="63">
        <v>44</v>
      </c>
      <c r="B51" s="108"/>
      <c r="C51" s="71"/>
      <c r="D51" s="19" t="str">
        <f>IF($C51="","",VLOOKUP($C51,男子ﾃﾞｰﾀ貼付ｼｰﾄ!$A$3:$AA$201,2,FALSE))</f>
        <v/>
      </c>
      <c r="E51" s="20" t="str">
        <f>IF($C51="","",VLOOKUP($C51,男子ﾃﾞｰﾀ貼付ｼｰﾄ!$A$3:$AA$201,3,FALSE))</f>
        <v/>
      </c>
      <c r="F51" s="21" t="str">
        <f>IF($C51="","",VLOOKUP($C51,男子ﾃﾞｰﾀ貼付ｼｰﾄ!$A$3:$AA$201,4,FALSE))</f>
        <v/>
      </c>
      <c r="G51" s="19" t="s">
        <v>61</v>
      </c>
      <c r="H51" s="20" t="str">
        <f>IF($C51="","",RIGHT(VLOOKUP($C51,男子ﾃﾞｰﾀ貼付ｼｰﾄ!$A$3:$AA$201,26,FALSE),1))</f>
        <v/>
      </c>
      <c r="I51" s="22" t="str">
        <f>IF($C51="","",TEXT(VLOOKUP($C51,男子ﾃﾞｰﾀ貼付ｼｰﾄ!$A$3:$AA$201,23,FALSE),"yyyymmdd"))</f>
        <v/>
      </c>
      <c r="J51" s="23" t="str">
        <f>IF($C51="","",VLOOKUP($C51,男子ﾃﾞｰﾀ貼付ｼｰﾄ!$A$3:$AA$201,21,FALSE))</f>
        <v/>
      </c>
      <c r="K51" s="20" t="str">
        <f>IF($C51="","",VLOOKUP($C51,男子ﾃﾞｰﾀ貼付ｼｰﾄ!$A$3:$AA$201,17,FALSE))</f>
        <v/>
      </c>
      <c r="L51" s="21" t="str">
        <f>IF($C51="","",VLOOKUP($C51,男子ﾃﾞｰﾀ貼付ｼｰﾄ!$A$3:$AA$201,14,FALSE))</f>
        <v/>
      </c>
      <c r="M51" s="67"/>
      <c r="N51" s="108"/>
      <c r="O51" s="70"/>
      <c r="P51" s="109"/>
      <c r="Q51" s="70"/>
      <c r="R51" s="71"/>
      <c r="S51" s="107"/>
      <c r="T51" s="150"/>
      <c r="U51" s="150"/>
    </row>
    <row r="52" spans="1:21" s="25" customFormat="1" ht="24.95" customHeight="1" x14ac:dyDescent="0.15">
      <c r="A52" s="63">
        <v>45</v>
      </c>
      <c r="B52" s="108"/>
      <c r="C52" s="71"/>
      <c r="D52" s="19" t="str">
        <f>IF($C52="","",VLOOKUP($C52,男子ﾃﾞｰﾀ貼付ｼｰﾄ!$A$3:$AA$201,2,FALSE))</f>
        <v/>
      </c>
      <c r="E52" s="20" t="str">
        <f>IF($C52="","",VLOOKUP($C52,男子ﾃﾞｰﾀ貼付ｼｰﾄ!$A$3:$AA$201,3,FALSE))</f>
        <v/>
      </c>
      <c r="F52" s="21" t="str">
        <f>IF($C52="","",VLOOKUP($C52,男子ﾃﾞｰﾀ貼付ｼｰﾄ!$A$3:$AA$201,4,FALSE))</f>
        <v/>
      </c>
      <c r="G52" s="19" t="s">
        <v>61</v>
      </c>
      <c r="H52" s="20" t="str">
        <f>IF($C52="","",RIGHT(VLOOKUP($C52,男子ﾃﾞｰﾀ貼付ｼｰﾄ!$A$3:$AA$201,26,FALSE),1))</f>
        <v/>
      </c>
      <c r="I52" s="22" t="str">
        <f>IF($C52="","",TEXT(VLOOKUP($C52,男子ﾃﾞｰﾀ貼付ｼｰﾄ!$A$3:$AA$201,23,FALSE),"yyyymmdd"))</f>
        <v/>
      </c>
      <c r="J52" s="23" t="str">
        <f>IF($C52="","",VLOOKUP($C52,男子ﾃﾞｰﾀ貼付ｼｰﾄ!$A$3:$AA$201,21,FALSE))</f>
        <v/>
      </c>
      <c r="K52" s="20" t="str">
        <f>IF($C52="","",VLOOKUP($C52,男子ﾃﾞｰﾀ貼付ｼｰﾄ!$A$3:$AA$201,17,FALSE))</f>
        <v/>
      </c>
      <c r="L52" s="21" t="str">
        <f>IF($C52="","",VLOOKUP($C52,男子ﾃﾞｰﾀ貼付ｼｰﾄ!$A$3:$AA$201,14,FALSE))</f>
        <v/>
      </c>
      <c r="M52" s="67"/>
      <c r="N52" s="108"/>
      <c r="O52" s="70"/>
      <c r="P52" s="109"/>
      <c r="Q52" s="70"/>
      <c r="R52" s="71"/>
      <c r="S52" s="107"/>
      <c r="T52" s="150"/>
      <c r="U52" s="150"/>
    </row>
    <row r="53" spans="1:21" s="25" customFormat="1" ht="24.95" customHeight="1" x14ac:dyDescent="0.15">
      <c r="A53" s="63">
        <v>46</v>
      </c>
      <c r="B53" s="108"/>
      <c r="C53" s="71"/>
      <c r="D53" s="19" t="str">
        <f>IF($C53="","",VLOOKUP($C53,男子ﾃﾞｰﾀ貼付ｼｰﾄ!$A$3:$AA$201,2,FALSE))</f>
        <v/>
      </c>
      <c r="E53" s="20" t="str">
        <f>IF($C53="","",VLOOKUP($C53,男子ﾃﾞｰﾀ貼付ｼｰﾄ!$A$3:$AA$201,3,FALSE))</f>
        <v/>
      </c>
      <c r="F53" s="21" t="str">
        <f>IF($C53="","",VLOOKUP($C53,男子ﾃﾞｰﾀ貼付ｼｰﾄ!$A$3:$AA$201,4,FALSE))</f>
        <v/>
      </c>
      <c r="G53" s="19" t="s">
        <v>61</v>
      </c>
      <c r="H53" s="20" t="str">
        <f>IF($C53="","",RIGHT(VLOOKUP($C53,男子ﾃﾞｰﾀ貼付ｼｰﾄ!$A$3:$AA$201,26,FALSE),1))</f>
        <v/>
      </c>
      <c r="I53" s="22" t="str">
        <f>IF($C53="","",TEXT(VLOOKUP($C53,男子ﾃﾞｰﾀ貼付ｼｰﾄ!$A$3:$AA$201,23,FALSE),"yyyymmdd"))</f>
        <v/>
      </c>
      <c r="J53" s="23" t="str">
        <f>IF($C53="","",VLOOKUP($C53,男子ﾃﾞｰﾀ貼付ｼｰﾄ!$A$3:$AA$201,21,FALSE))</f>
        <v/>
      </c>
      <c r="K53" s="20" t="str">
        <f>IF($C53="","",VLOOKUP($C53,男子ﾃﾞｰﾀ貼付ｼｰﾄ!$A$3:$AA$201,17,FALSE))</f>
        <v/>
      </c>
      <c r="L53" s="21" t="str">
        <f>IF($C53="","",VLOOKUP($C53,男子ﾃﾞｰﾀ貼付ｼｰﾄ!$A$3:$AA$201,14,FALSE))</f>
        <v/>
      </c>
      <c r="M53" s="67"/>
      <c r="N53" s="108"/>
      <c r="O53" s="70"/>
      <c r="P53" s="109"/>
      <c r="Q53" s="70"/>
      <c r="R53" s="71"/>
      <c r="S53" s="107"/>
      <c r="T53" s="150"/>
      <c r="U53" s="150"/>
    </row>
    <row r="54" spans="1:21" s="25" customFormat="1" ht="24.95" customHeight="1" x14ac:dyDescent="0.15">
      <c r="A54" s="63">
        <v>47</v>
      </c>
      <c r="B54" s="108"/>
      <c r="C54" s="71"/>
      <c r="D54" s="19" t="str">
        <f>IF($C54="","",VLOOKUP($C54,男子ﾃﾞｰﾀ貼付ｼｰﾄ!$A$3:$AA$201,2,FALSE))</f>
        <v/>
      </c>
      <c r="E54" s="20" t="str">
        <f>IF($C54="","",VLOOKUP($C54,男子ﾃﾞｰﾀ貼付ｼｰﾄ!$A$3:$AA$201,3,FALSE))</f>
        <v/>
      </c>
      <c r="F54" s="21" t="str">
        <f>IF($C54="","",VLOOKUP($C54,男子ﾃﾞｰﾀ貼付ｼｰﾄ!$A$3:$AA$201,4,FALSE))</f>
        <v/>
      </c>
      <c r="G54" s="19" t="s">
        <v>61</v>
      </c>
      <c r="H54" s="20" t="str">
        <f>IF($C54="","",RIGHT(VLOOKUP($C54,男子ﾃﾞｰﾀ貼付ｼｰﾄ!$A$3:$AA$201,26,FALSE),1))</f>
        <v/>
      </c>
      <c r="I54" s="22" t="str">
        <f>IF($C54="","",TEXT(VLOOKUP($C54,男子ﾃﾞｰﾀ貼付ｼｰﾄ!$A$3:$AA$201,23,FALSE),"yyyymmdd"))</f>
        <v/>
      </c>
      <c r="J54" s="23" t="str">
        <f>IF($C54="","",VLOOKUP($C54,男子ﾃﾞｰﾀ貼付ｼｰﾄ!$A$3:$AA$201,21,FALSE))</f>
        <v/>
      </c>
      <c r="K54" s="20" t="str">
        <f>IF($C54="","",VLOOKUP($C54,男子ﾃﾞｰﾀ貼付ｼｰﾄ!$A$3:$AA$201,17,FALSE))</f>
        <v/>
      </c>
      <c r="L54" s="21" t="str">
        <f>IF($C54="","",VLOOKUP($C54,男子ﾃﾞｰﾀ貼付ｼｰﾄ!$A$3:$AA$201,14,FALSE))</f>
        <v/>
      </c>
      <c r="M54" s="67"/>
      <c r="N54" s="108"/>
      <c r="O54" s="70"/>
      <c r="P54" s="109"/>
      <c r="Q54" s="70"/>
      <c r="R54" s="71"/>
      <c r="S54" s="107"/>
      <c r="T54" s="150"/>
      <c r="U54" s="150"/>
    </row>
    <row r="55" spans="1:21" s="25" customFormat="1" ht="24.95" customHeight="1" x14ac:dyDescent="0.15">
      <c r="A55" s="63">
        <v>48</v>
      </c>
      <c r="B55" s="108"/>
      <c r="C55" s="71"/>
      <c r="D55" s="19" t="str">
        <f>IF($C55="","",VLOOKUP($C55,男子ﾃﾞｰﾀ貼付ｼｰﾄ!$A$3:$AA$201,2,FALSE))</f>
        <v/>
      </c>
      <c r="E55" s="20" t="str">
        <f>IF($C55="","",VLOOKUP($C55,男子ﾃﾞｰﾀ貼付ｼｰﾄ!$A$3:$AA$201,3,FALSE))</f>
        <v/>
      </c>
      <c r="F55" s="21" t="str">
        <f>IF($C55="","",VLOOKUP($C55,男子ﾃﾞｰﾀ貼付ｼｰﾄ!$A$3:$AA$201,4,FALSE))</f>
        <v/>
      </c>
      <c r="G55" s="19" t="s">
        <v>61</v>
      </c>
      <c r="H55" s="20" t="str">
        <f>IF($C55="","",RIGHT(VLOOKUP($C55,男子ﾃﾞｰﾀ貼付ｼｰﾄ!$A$3:$AA$201,26,FALSE),1))</f>
        <v/>
      </c>
      <c r="I55" s="22" t="str">
        <f>IF($C55="","",TEXT(VLOOKUP($C55,男子ﾃﾞｰﾀ貼付ｼｰﾄ!$A$3:$AA$201,23,FALSE),"yyyymmdd"))</f>
        <v/>
      </c>
      <c r="J55" s="23" t="str">
        <f>IF($C55="","",VLOOKUP($C55,男子ﾃﾞｰﾀ貼付ｼｰﾄ!$A$3:$AA$201,21,FALSE))</f>
        <v/>
      </c>
      <c r="K55" s="20" t="str">
        <f>IF($C55="","",VLOOKUP($C55,男子ﾃﾞｰﾀ貼付ｼｰﾄ!$A$3:$AA$201,17,FALSE))</f>
        <v/>
      </c>
      <c r="L55" s="21" t="str">
        <f>IF($C55="","",VLOOKUP($C55,男子ﾃﾞｰﾀ貼付ｼｰﾄ!$A$3:$AA$201,14,FALSE))</f>
        <v/>
      </c>
      <c r="M55" s="67"/>
      <c r="N55" s="108"/>
      <c r="O55" s="70"/>
      <c r="P55" s="109"/>
      <c r="Q55" s="70"/>
      <c r="R55" s="71"/>
      <c r="S55" s="107"/>
      <c r="T55" s="150"/>
      <c r="U55" s="150"/>
    </row>
    <row r="56" spans="1:21" s="25" customFormat="1" ht="24.95" customHeight="1" x14ac:dyDescent="0.15">
      <c r="A56" s="63">
        <v>49</v>
      </c>
      <c r="B56" s="108"/>
      <c r="C56" s="71"/>
      <c r="D56" s="19" t="str">
        <f>IF($C56="","",VLOOKUP($C56,男子ﾃﾞｰﾀ貼付ｼｰﾄ!$A$3:$AA$201,2,FALSE))</f>
        <v/>
      </c>
      <c r="E56" s="20" t="str">
        <f>IF($C56="","",VLOOKUP($C56,男子ﾃﾞｰﾀ貼付ｼｰﾄ!$A$3:$AA$201,3,FALSE))</f>
        <v/>
      </c>
      <c r="F56" s="21" t="str">
        <f>IF($C56="","",VLOOKUP($C56,男子ﾃﾞｰﾀ貼付ｼｰﾄ!$A$3:$AA$201,4,FALSE))</f>
        <v/>
      </c>
      <c r="G56" s="19" t="s">
        <v>61</v>
      </c>
      <c r="H56" s="20" t="str">
        <f>IF($C56="","",RIGHT(VLOOKUP($C56,男子ﾃﾞｰﾀ貼付ｼｰﾄ!$A$3:$AA$201,26,FALSE),1))</f>
        <v/>
      </c>
      <c r="I56" s="22" t="str">
        <f>IF($C56="","",TEXT(VLOOKUP($C56,男子ﾃﾞｰﾀ貼付ｼｰﾄ!$A$3:$AA$201,23,FALSE),"yyyymmdd"))</f>
        <v/>
      </c>
      <c r="J56" s="23" t="str">
        <f>IF($C56="","",VLOOKUP($C56,男子ﾃﾞｰﾀ貼付ｼｰﾄ!$A$3:$AA$201,21,FALSE))</f>
        <v/>
      </c>
      <c r="K56" s="20" t="str">
        <f>IF($C56="","",VLOOKUP($C56,男子ﾃﾞｰﾀ貼付ｼｰﾄ!$A$3:$AA$201,17,FALSE))</f>
        <v/>
      </c>
      <c r="L56" s="21" t="str">
        <f>IF($C56="","",VLOOKUP($C56,男子ﾃﾞｰﾀ貼付ｼｰﾄ!$A$3:$AA$201,14,FALSE))</f>
        <v/>
      </c>
      <c r="M56" s="67"/>
      <c r="N56" s="108"/>
      <c r="O56" s="70"/>
      <c r="P56" s="109"/>
      <c r="Q56" s="70"/>
      <c r="R56" s="71"/>
      <c r="S56" s="107"/>
      <c r="T56" s="150"/>
      <c r="U56" s="150"/>
    </row>
    <row r="57" spans="1:21" s="25" customFormat="1" ht="24.95" customHeight="1" x14ac:dyDescent="0.15">
      <c r="A57" s="63">
        <v>50</v>
      </c>
      <c r="B57" s="108"/>
      <c r="C57" s="71"/>
      <c r="D57" s="19" t="str">
        <f>IF($C57="","",VLOOKUP($C57,男子ﾃﾞｰﾀ貼付ｼｰﾄ!$A$3:$AA$201,2,FALSE))</f>
        <v/>
      </c>
      <c r="E57" s="20" t="str">
        <f>IF($C57="","",VLOOKUP($C57,男子ﾃﾞｰﾀ貼付ｼｰﾄ!$A$3:$AA$201,3,FALSE))</f>
        <v/>
      </c>
      <c r="F57" s="21" t="str">
        <f>IF($C57="","",VLOOKUP($C57,男子ﾃﾞｰﾀ貼付ｼｰﾄ!$A$3:$AA$201,4,FALSE))</f>
        <v/>
      </c>
      <c r="G57" s="19" t="s">
        <v>61</v>
      </c>
      <c r="H57" s="20" t="str">
        <f>IF($C57="","",RIGHT(VLOOKUP($C57,男子ﾃﾞｰﾀ貼付ｼｰﾄ!$A$3:$AA$201,26,FALSE),1))</f>
        <v/>
      </c>
      <c r="I57" s="22" t="str">
        <f>IF($C57="","",TEXT(VLOOKUP($C57,男子ﾃﾞｰﾀ貼付ｼｰﾄ!$A$3:$AA$201,23,FALSE),"yyyymmdd"))</f>
        <v/>
      </c>
      <c r="J57" s="23" t="str">
        <f>IF($C57="","",VLOOKUP($C57,男子ﾃﾞｰﾀ貼付ｼｰﾄ!$A$3:$AA$201,21,FALSE))</f>
        <v/>
      </c>
      <c r="K57" s="20" t="str">
        <f>IF($C57="","",VLOOKUP($C57,男子ﾃﾞｰﾀ貼付ｼｰﾄ!$A$3:$AA$201,17,FALSE))</f>
        <v/>
      </c>
      <c r="L57" s="21" t="str">
        <f>IF($C57="","",VLOOKUP($C57,男子ﾃﾞｰﾀ貼付ｼｰﾄ!$A$3:$AA$201,14,FALSE))</f>
        <v/>
      </c>
      <c r="M57" s="67"/>
      <c r="N57" s="108"/>
      <c r="O57" s="70"/>
      <c r="P57" s="109"/>
      <c r="Q57" s="70"/>
      <c r="R57" s="71"/>
      <c r="S57" s="107"/>
      <c r="T57" s="150"/>
      <c r="U57" s="150"/>
    </row>
    <row r="58" spans="1:21" s="25" customFormat="1" ht="24.95" customHeight="1" x14ac:dyDescent="0.15">
      <c r="A58" s="63">
        <v>51</v>
      </c>
      <c r="B58" s="108"/>
      <c r="C58" s="71"/>
      <c r="D58" s="19" t="str">
        <f>IF($C58="","",VLOOKUP($C58,男子ﾃﾞｰﾀ貼付ｼｰﾄ!$A$3:$AA$201,2,FALSE))</f>
        <v/>
      </c>
      <c r="E58" s="20" t="str">
        <f>IF($C58="","",VLOOKUP($C58,男子ﾃﾞｰﾀ貼付ｼｰﾄ!$A$3:$AA$201,3,FALSE))</f>
        <v/>
      </c>
      <c r="F58" s="21" t="str">
        <f>IF($C58="","",VLOOKUP($C58,男子ﾃﾞｰﾀ貼付ｼｰﾄ!$A$3:$AA$201,4,FALSE))</f>
        <v/>
      </c>
      <c r="G58" s="19" t="s">
        <v>61</v>
      </c>
      <c r="H58" s="20" t="str">
        <f>IF($C58="","",RIGHT(VLOOKUP($C58,男子ﾃﾞｰﾀ貼付ｼｰﾄ!$A$3:$AA$201,26,FALSE),1))</f>
        <v/>
      </c>
      <c r="I58" s="22" t="str">
        <f>IF($C58="","",TEXT(VLOOKUP($C58,男子ﾃﾞｰﾀ貼付ｼｰﾄ!$A$3:$AA$201,23,FALSE),"yyyymmdd"))</f>
        <v/>
      </c>
      <c r="J58" s="23" t="str">
        <f>IF($C58="","",VLOOKUP($C58,男子ﾃﾞｰﾀ貼付ｼｰﾄ!$A$3:$AA$201,21,FALSE))</f>
        <v/>
      </c>
      <c r="K58" s="20" t="str">
        <f>IF($C58="","",VLOOKUP($C58,男子ﾃﾞｰﾀ貼付ｼｰﾄ!$A$3:$AA$201,17,FALSE))</f>
        <v/>
      </c>
      <c r="L58" s="21" t="str">
        <f>IF($C58="","",VLOOKUP($C58,男子ﾃﾞｰﾀ貼付ｼｰﾄ!$A$3:$AA$201,14,FALSE))</f>
        <v/>
      </c>
      <c r="M58" s="67"/>
      <c r="N58" s="108"/>
      <c r="O58" s="70"/>
      <c r="P58" s="109"/>
      <c r="Q58" s="70"/>
      <c r="R58" s="71"/>
      <c r="S58" s="107"/>
      <c r="T58" s="150"/>
      <c r="U58" s="150"/>
    </row>
    <row r="59" spans="1:21" s="25" customFormat="1" ht="24.95" customHeight="1" x14ac:dyDescent="0.15">
      <c r="A59" s="63">
        <v>52</v>
      </c>
      <c r="B59" s="108"/>
      <c r="C59" s="71"/>
      <c r="D59" s="19" t="str">
        <f>IF($C59="","",VLOOKUP($C59,男子ﾃﾞｰﾀ貼付ｼｰﾄ!$A$3:$AA$201,2,FALSE))</f>
        <v/>
      </c>
      <c r="E59" s="20" t="str">
        <f>IF($C59="","",VLOOKUP($C59,男子ﾃﾞｰﾀ貼付ｼｰﾄ!$A$3:$AA$201,3,FALSE))</f>
        <v/>
      </c>
      <c r="F59" s="21" t="str">
        <f>IF($C59="","",VLOOKUP($C59,男子ﾃﾞｰﾀ貼付ｼｰﾄ!$A$3:$AA$201,4,FALSE))</f>
        <v/>
      </c>
      <c r="G59" s="19" t="s">
        <v>61</v>
      </c>
      <c r="H59" s="20" t="str">
        <f>IF($C59="","",RIGHT(VLOOKUP($C59,男子ﾃﾞｰﾀ貼付ｼｰﾄ!$A$3:$AA$201,26,FALSE),1))</f>
        <v/>
      </c>
      <c r="I59" s="22" t="str">
        <f>IF($C59="","",TEXT(VLOOKUP($C59,男子ﾃﾞｰﾀ貼付ｼｰﾄ!$A$3:$AA$201,23,FALSE),"yyyymmdd"))</f>
        <v/>
      </c>
      <c r="J59" s="23" t="str">
        <f>IF($C59="","",VLOOKUP($C59,男子ﾃﾞｰﾀ貼付ｼｰﾄ!$A$3:$AA$201,21,FALSE))</f>
        <v/>
      </c>
      <c r="K59" s="20" t="str">
        <f>IF($C59="","",VLOOKUP($C59,男子ﾃﾞｰﾀ貼付ｼｰﾄ!$A$3:$AA$201,17,FALSE))</f>
        <v/>
      </c>
      <c r="L59" s="21" t="str">
        <f>IF($C59="","",VLOOKUP($C59,男子ﾃﾞｰﾀ貼付ｼｰﾄ!$A$3:$AA$201,14,FALSE))</f>
        <v/>
      </c>
      <c r="M59" s="67"/>
      <c r="N59" s="108"/>
      <c r="O59" s="70"/>
      <c r="P59" s="109"/>
      <c r="Q59" s="70"/>
      <c r="R59" s="71"/>
      <c r="S59" s="107"/>
      <c r="T59" s="150"/>
      <c r="U59" s="150"/>
    </row>
    <row r="60" spans="1:21" s="25" customFormat="1" ht="24.95" customHeight="1" x14ac:dyDescent="0.15">
      <c r="A60" s="63">
        <v>53</v>
      </c>
      <c r="B60" s="108"/>
      <c r="C60" s="71"/>
      <c r="D60" s="19" t="str">
        <f>IF($C60="","",VLOOKUP($C60,男子ﾃﾞｰﾀ貼付ｼｰﾄ!$A$3:$AA$201,2,FALSE))</f>
        <v/>
      </c>
      <c r="E60" s="20" t="str">
        <f>IF($C60="","",VLOOKUP($C60,男子ﾃﾞｰﾀ貼付ｼｰﾄ!$A$3:$AA$201,3,FALSE))</f>
        <v/>
      </c>
      <c r="F60" s="21" t="str">
        <f>IF($C60="","",VLOOKUP($C60,男子ﾃﾞｰﾀ貼付ｼｰﾄ!$A$3:$AA$201,4,FALSE))</f>
        <v/>
      </c>
      <c r="G60" s="19" t="s">
        <v>61</v>
      </c>
      <c r="H60" s="20" t="str">
        <f>IF($C60="","",RIGHT(VLOOKUP($C60,男子ﾃﾞｰﾀ貼付ｼｰﾄ!$A$3:$AA$201,26,FALSE),1))</f>
        <v/>
      </c>
      <c r="I60" s="22" t="str">
        <f>IF($C60="","",TEXT(VLOOKUP($C60,男子ﾃﾞｰﾀ貼付ｼｰﾄ!$A$3:$AA$201,23,FALSE),"yyyymmdd"))</f>
        <v/>
      </c>
      <c r="J60" s="23" t="str">
        <f>IF($C60="","",VLOOKUP($C60,男子ﾃﾞｰﾀ貼付ｼｰﾄ!$A$3:$AA$201,21,FALSE))</f>
        <v/>
      </c>
      <c r="K60" s="20" t="str">
        <f>IF($C60="","",VLOOKUP($C60,男子ﾃﾞｰﾀ貼付ｼｰﾄ!$A$3:$AA$201,17,FALSE))</f>
        <v/>
      </c>
      <c r="L60" s="21" t="str">
        <f>IF($C60="","",VLOOKUP($C60,男子ﾃﾞｰﾀ貼付ｼｰﾄ!$A$3:$AA$201,14,FALSE))</f>
        <v/>
      </c>
      <c r="M60" s="67"/>
      <c r="N60" s="108"/>
      <c r="O60" s="70"/>
      <c r="P60" s="109"/>
      <c r="Q60" s="70"/>
      <c r="R60" s="71"/>
      <c r="S60" s="107"/>
      <c r="T60" s="150"/>
      <c r="U60" s="150"/>
    </row>
    <row r="61" spans="1:21" s="25" customFormat="1" ht="24.95" customHeight="1" x14ac:dyDescent="0.15">
      <c r="A61" s="63">
        <v>54</v>
      </c>
      <c r="B61" s="108"/>
      <c r="C61" s="71"/>
      <c r="D61" s="19" t="str">
        <f>IF($C61="","",VLOOKUP($C61,男子ﾃﾞｰﾀ貼付ｼｰﾄ!$A$3:$AA$201,2,FALSE))</f>
        <v/>
      </c>
      <c r="E61" s="20" t="str">
        <f>IF($C61="","",VLOOKUP($C61,男子ﾃﾞｰﾀ貼付ｼｰﾄ!$A$3:$AA$201,3,FALSE))</f>
        <v/>
      </c>
      <c r="F61" s="21" t="str">
        <f>IF($C61="","",VLOOKUP($C61,男子ﾃﾞｰﾀ貼付ｼｰﾄ!$A$3:$AA$201,4,FALSE))</f>
        <v/>
      </c>
      <c r="G61" s="19" t="s">
        <v>61</v>
      </c>
      <c r="H61" s="20" t="str">
        <f>IF($C61="","",RIGHT(VLOOKUP($C61,男子ﾃﾞｰﾀ貼付ｼｰﾄ!$A$3:$AA$201,26,FALSE),1))</f>
        <v/>
      </c>
      <c r="I61" s="22" t="str">
        <f>IF($C61="","",TEXT(VLOOKUP($C61,男子ﾃﾞｰﾀ貼付ｼｰﾄ!$A$3:$AA$201,23,FALSE),"yyyymmdd"))</f>
        <v/>
      </c>
      <c r="J61" s="23" t="str">
        <f>IF($C61="","",VLOOKUP($C61,男子ﾃﾞｰﾀ貼付ｼｰﾄ!$A$3:$AA$201,21,FALSE))</f>
        <v/>
      </c>
      <c r="K61" s="20" t="str">
        <f>IF($C61="","",VLOOKUP($C61,男子ﾃﾞｰﾀ貼付ｼｰﾄ!$A$3:$AA$201,17,FALSE))</f>
        <v/>
      </c>
      <c r="L61" s="21" t="str">
        <f>IF($C61="","",VLOOKUP($C61,男子ﾃﾞｰﾀ貼付ｼｰﾄ!$A$3:$AA$201,14,FALSE))</f>
        <v/>
      </c>
      <c r="M61" s="67"/>
      <c r="N61" s="108"/>
      <c r="O61" s="70"/>
      <c r="P61" s="109"/>
      <c r="Q61" s="70"/>
      <c r="R61" s="71"/>
      <c r="S61" s="107"/>
      <c r="T61" s="150"/>
      <c r="U61" s="150"/>
    </row>
    <row r="62" spans="1:21" s="25" customFormat="1" ht="24.95" customHeight="1" x14ac:dyDescent="0.15">
      <c r="A62" s="63">
        <v>55</v>
      </c>
      <c r="B62" s="108"/>
      <c r="C62" s="71"/>
      <c r="D62" s="19" t="str">
        <f>IF($C62="","",VLOOKUP($C62,男子ﾃﾞｰﾀ貼付ｼｰﾄ!$A$3:$AA$201,2,FALSE))</f>
        <v/>
      </c>
      <c r="E62" s="20" t="str">
        <f>IF($C62="","",VLOOKUP($C62,男子ﾃﾞｰﾀ貼付ｼｰﾄ!$A$3:$AA$201,3,FALSE))</f>
        <v/>
      </c>
      <c r="F62" s="21" t="str">
        <f>IF($C62="","",VLOOKUP($C62,男子ﾃﾞｰﾀ貼付ｼｰﾄ!$A$3:$AA$201,4,FALSE))</f>
        <v/>
      </c>
      <c r="G62" s="19" t="s">
        <v>61</v>
      </c>
      <c r="H62" s="20" t="str">
        <f>IF($C62="","",RIGHT(VLOOKUP($C62,男子ﾃﾞｰﾀ貼付ｼｰﾄ!$A$3:$AA$201,26,FALSE),1))</f>
        <v/>
      </c>
      <c r="I62" s="22" t="str">
        <f>IF($C62="","",TEXT(VLOOKUP($C62,男子ﾃﾞｰﾀ貼付ｼｰﾄ!$A$3:$AA$201,23,FALSE),"yyyymmdd"))</f>
        <v/>
      </c>
      <c r="J62" s="23" t="str">
        <f>IF($C62="","",VLOOKUP($C62,男子ﾃﾞｰﾀ貼付ｼｰﾄ!$A$3:$AA$201,21,FALSE))</f>
        <v/>
      </c>
      <c r="K62" s="20" t="str">
        <f>IF($C62="","",VLOOKUP($C62,男子ﾃﾞｰﾀ貼付ｼｰﾄ!$A$3:$AA$201,17,FALSE))</f>
        <v/>
      </c>
      <c r="L62" s="21" t="str">
        <f>IF($C62="","",VLOOKUP($C62,男子ﾃﾞｰﾀ貼付ｼｰﾄ!$A$3:$AA$201,14,FALSE))</f>
        <v/>
      </c>
      <c r="M62" s="67"/>
      <c r="N62" s="108"/>
      <c r="O62" s="70"/>
      <c r="P62" s="109"/>
      <c r="Q62" s="70"/>
      <c r="R62" s="71"/>
      <c r="S62" s="107"/>
      <c r="T62" s="150"/>
      <c r="U62" s="150"/>
    </row>
    <row r="63" spans="1:21" s="25" customFormat="1" ht="24.95" customHeight="1" x14ac:dyDescent="0.15">
      <c r="A63" s="63">
        <v>56</v>
      </c>
      <c r="B63" s="108"/>
      <c r="C63" s="71"/>
      <c r="D63" s="19" t="str">
        <f>IF($C63="","",VLOOKUP($C63,男子ﾃﾞｰﾀ貼付ｼｰﾄ!$A$3:$AA$201,2,FALSE))</f>
        <v/>
      </c>
      <c r="E63" s="20" t="str">
        <f>IF($C63="","",VLOOKUP($C63,男子ﾃﾞｰﾀ貼付ｼｰﾄ!$A$3:$AA$201,3,FALSE))</f>
        <v/>
      </c>
      <c r="F63" s="21" t="str">
        <f>IF($C63="","",VLOOKUP($C63,男子ﾃﾞｰﾀ貼付ｼｰﾄ!$A$3:$AA$201,4,FALSE))</f>
        <v/>
      </c>
      <c r="G63" s="19" t="s">
        <v>61</v>
      </c>
      <c r="H63" s="20" t="str">
        <f>IF($C63="","",RIGHT(VLOOKUP($C63,男子ﾃﾞｰﾀ貼付ｼｰﾄ!$A$3:$AA$201,26,FALSE),1))</f>
        <v/>
      </c>
      <c r="I63" s="22" t="str">
        <f>IF($C63="","",TEXT(VLOOKUP($C63,男子ﾃﾞｰﾀ貼付ｼｰﾄ!$A$3:$AA$201,23,FALSE),"yyyymmdd"))</f>
        <v/>
      </c>
      <c r="J63" s="23" t="str">
        <f>IF($C63="","",VLOOKUP($C63,男子ﾃﾞｰﾀ貼付ｼｰﾄ!$A$3:$AA$201,21,FALSE))</f>
        <v/>
      </c>
      <c r="K63" s="20" t="str">
        <f>IF($C63="","",VLOOKUP($C63,男子ﾃﾞｰﾀ貼付ｼｰﾄ!$A$3:$AA$201,17,FALSE))</f>
        <v/>
      </c>
      <c r="L63" s="21" t="str">
        <f>IF($C63="","",VLOOKUP($C63,男子ﾃﾞｰﾀ貼付ｼｰﾄ!$A$3:$AA$201,14,FALSE))</f>
        <v/>
      </c>
      <c r="M63" s="67"/>
      <c r="N63" s="108"/>
      <c r="O63" s="70"/>
      <c r="P63" s="109"/>
      <c r="Q63" s="70"/>
      <c r="R63" s="71"/>
      <c r="S63" s="107"/>
      <c r="T63" s="150"/>
      <c r="U63" s="150"/>
    </row>
    <row r="64" spans="1:21" s="25" customFormat="1" ht="24.95" customHeight="1" x14ac:dyDescent="0.15">
      <c r="A64" s="63">
        <v>57</v>
      </c>
      <c r="B64" s="108"/>
      <c r="C64" s="71"/>
      <c r="D64" s="19" t="str">
        <f>IF($C64="","",VLOOKUP($C64,男子ﾃﾞｰﾀ貼付ｼｰﾄ!$A$3:$AA$201,2,FALSE))</f>
        <v/>
      </c>
      <c r="E64" s="20" t="str">
        <f>IF($C64="","",VLOOKUP($C64,男子ﾃﾞｰﾀ貼付ｼｰﾄ!$A$3:$AA$201,3,FALSE))</f>
        <v/>
      </c>
      <c r="F64" s="21" t="str">
        <f>IF($C64="","",VLOOKUP($C64,男子ﾃﾞｰﾀ貼付ｼｰﾄ!$A$3:$AA$201,4,FALSE))</f>
        <v/>
      </c>
      <c r="G64" s="19" t="s">
        <v>61</v>
      </c>
      <c r="H64" s="20" t="str">
        <f>IF($C64="","",RIGHT(VLOOKUP($C64,男子ﾃﾞｰﾀ貼付ｼｰﾄ!$A$3:$AA$201,26,FALSE),1))</f>
        <v/>
      </c>
      <c r="I64" s="22" t="str">
        <f>IF($C64="","",TEXT(VLOOKUP($C64,男子ﾃﾞｰﾀ貼付ｼｰﾄ!$A$3:$AA$201,23,FALSE),"yyyymmdd"))</f>
        <v/>
      </c>
      <c r="J64" s="23" t="str">
        <f>IF($C64="","",VLOOKUP($C64,男子ﾃﾞｰﾀ貼付ｼｰﾄ!$A$3:$AA$201,21,FALSE))</f>
        <v/>
      </c>
      <c r="K64" s="20" t="str">
        <f>IF($C64="","",VLOOKUP($C64,男子ﾃﾞｰﾀ貼付ｼｰﾄ!$A$3:$AA$201,17,FALSE))</f>
        <v/>
      </c>
      <c r="L64" s="21" t="str">
        <f>IF($C64="","",VLOOKUP($C64,男子ﾃﾞｰﾀ貼付ｼｰﾄ!$A$3:$AA$201,14,FALSE))</f>
        <v/>
      </c>
      <c r="M64" s="67"/>
      <c r="N64" s="108"/>
      <c r="O64" s="70"/>
      <c r="P64" s="109"/>
      <c r="Q64" s="70"/>
      <c r="R64" s="71"/>
      <c r="S64" s="107"/>
      <c r="T64" s="150"/>
      <c r="U64" s="150"/>
    </row>
    <row r="65" spans="1:21" s="25" customFormat="1" ht="24.95" customHeight="1" x14ac:dyDescent="0.15">
      <c r="A65" s="63">
        <v>58</v>
      </c>
      <c r="B65" s="108"/>
      <c r="C65" s="71"/>
      <c r="D65" s="19" t="str">
        <f>IF($C65="","",VLOOKUP($C65,男子ﾃﾞｰﾀ貼付ｼｰﾄ!$A$3:$AA$201,2,FALSE))</f>
        <v/>
      </c>
      <c r="E65" s="20" t="str">
        <f>IF($C65="","",VLOOKUP($C65,男子ﾃﾞｰﾀ貼付ｼｰﾄ!$A$3:$AA$201,3,FALSE))</f>
        <v/>
      </c>
      <c r="F65" s="21" t="str">
        <f>IF($C65="","",VLOOKUP($C65,男子ﾃﾞｰﾀ貼付ｼｰﾄ!$A$3:$AA$201,4,FALSE))</f>
        <v/>
      </c>
      <c r="G65" s="19" t="s">
        <v>61</v>
      </c>
      <c r="H65" s="20" t="str">
        <f>IF($C65="","",RIGHT(VLOOKUP($C65,男子ﾃﾞｰﾀ貼付ｼｰﾄ!$A$3:$AA$201,26,FALSE),1))</f>
        <v/>
      </c>
      <c r="I65" s="22" t="str">
        <f>IF($C65="","",TEXT(VLOOKUP($C65,男子ﾃﾞｰﾀ貼付ｼｰﾄ!$A$3:$AA$201,23,FALSE),"yyyymmdd"))</f>
        <v/>
      </c>
      <c r="J65" s="23" t="str">
        <f>IF($C65="","",VLOOKUP($C65,男子ﾃﾞｰﾀ貼付ｼｰﾄ!$A$3:$AA$201,21,FALSE))</f>
        <v/>
      </c>
      <c r="K65" s="20" t="str">
        <f>IF($C65="","",VLOOKUP($C65,男子ﾃﾞｰﾀ貼付ｼｰﾄ!$A$3:$AA$201,17,FALSE))</f>
        <v/>
      </c>
      <c r="L65" s="21" t="str">
        <f>IF($C65="","",VLOOKUP($C65,男子ﾃﾞｰﾀ貼付ｼｰﾄ!$A$3:$AA$201,14,FALSE))</f>
        <v/>
      </c>
      <c r="M65" s="67"/>
      <c r="N65" s="108"/>
      <c r="O65" s="70"/>
      <c r="P65" s="109"/>
      <c r="Q65" s="70"/>
      <c r="R65" s="71"/>
      <c r="S65" s="107"/>
      <c r="T65" s="150"/>
      <c r="U65" s="150"/>
    </row>
    <row r="66" spans="1:21" s="25" customFormat="1" ht="24.95" customHeight="1" x14ac:dyDescent="0.15">
      <c r="A66" s="63">
        <v>59</v>
      </c>
      <c r="B66" s="108"/>
      <c r="C66" s="71"/>
      <c r="D66" s="19" t="str">
        <f>IF($C66="","",VLOOKUP($C66,男子ﾃﾞｰﾀ貼付ｼｰﾄ!$A$3:$AA$201,2,FALSE))</f>
        <v/>
      </c>
      <c r="E66" s="20" t="str">
        <f>IF($C66="","",VLOOKUP($C66,男子ﾃﾞｰﾀ貼付ｼｰﾄ!$A$3:$AA$201,3,FALSE))</f>
        <v/>
      </c>
      <c r="F66" s="21" t="str">
        <f>IF($C66="","",VLOOKUP($C66,男子ﾃﾞｰﾀ貼付ｼｰﾄ!$A$3:$AA$201,4,FALSE))</f>
        <v/>
      </c>
      <c r="G66" s="19" t="s">
        <v>61</v>
      </c>
      <c r="H66" s="20" t="str">
        <f>IF($C66="","",RIGHT(VLOOKUP($C66,男子ﾃﾞｰﾀ貼付ｼｰﾄ!$A$3:$AA$201,26,FALSE),1))</f>
        <v/>
      </c>
      <c r="I66" s="22" t="str">
        <f>IF($C66="","",TEXT(VLOOKUP($C66,男子ﾃﾞｰﾀ貼付ｼｰﾄ!$A$3:$AA$201,23,FALSE),"yyyymmdd"))</f>
        <v/>
      </c>
      <c r="J66" s="23" t="str">
        <f>IF($C66="","",VLOOKUP($C66,男子ﾃﾞｰﾀ貼付ｼｰﾄ!$A$3:$AA$201,21,FALSE))</f>
        <v/>
      </c>
      <c r="K66" s="20" t="str">
        <f>IF($C66="","",VLOOKUP($C66,男子ﾃﾞｰﾀ貼付ｼｰﾄ!$A$3:$AA$201,17,FALSE))</f>
        <v/>
      </c>
      <c r="L66" s="21" t="str">
        <f>IF($C66="","",VLOOKUP($C66,男子ﾃﾞｰﾀ貼付ｼｰﾄ!$A$3:$AA$201,14,FALSE))</f>
        <v/>
      </c>
      <c r="M66" s="67"/>
      <c r="N66" s="108"/>
      <c r="O66" s="70"/>
      <c r="P66" s="109"/>
      <c r="Q66" s="70"/>
      <c r="R66" s="71"/>
      <c r="S66" s="107"/>
      <c r="T66" s="150"/>
      <c r="U66" s="150"/>
    </row>
    <row r="67" spans="1:21" s="25" customFormat="1" ht="24.95" customHeight="1" x14ac:dyDescent="0.15">
      <c r="A67" s="63">
        <v>60</v>
      </c>
      <c r="B67" s="108"/>
      <c r="C67" s="71"/>
      <c r="D67" s="19" t="str">
        <f>IF($C67="","",VLOOKUP($C67,男子ﾃﾞｰﾀ貼付ｼｰﾄ!$A$3:$AA$201,2,FALSE))</f>
        <v/>
      </c>
      <c r="E67" s="20" t="str">
        <f>IF($C67="","",VLOOKUP($C67,男子ﾃﾞｰﾀ貼付ｼｰﾄ!$A$3:$AA$201,3,FALSE))</f>
        <v/>
      </c>
      <c r="F67" s="21" t="str">
        <f>IF($C67="","",VLOOKUP($C67,男子ﾃﾞｰﾀ貼付ｼｰﾄ!$A$3:$AA$201,4,FALSE))</f>
        <v/>
      </c>
      <c r="G67" s="19" t="s">
        <v>61</v>
      </c>
      <c r="H67" s="20" t="str">
        <f>IF($C67="","",RIGHT(VLOOKUP($C67,男子ﾃﾞｰﾀ貼付ｼｰﾄ!$A$3:$AA$201,26,FALSE),1))</f>
        <v/>
      </c>
      <c r="I67" s="22" t="str">
        <f>IF($C67="","",TEXT(VLOOKUP($C67,男子ﾃﾞｰﾀ貼付ｼｰﾄ!$A$3:$AA$201,23,FALSE),"yyyymmdd"))</f>
        <v/>
      </c>
      <c r="J67" s="23" t="str">
        <f>IF($C67="","",VLOOKUP($C67,男子ﾃﾞｰﾀ貼付ｼｰﾄ!$A$3:$AA$201,21,FALSE))</f>
        <v/>
      </c>
      <c r="K67" s="20" t="str">
        <f>IF($C67="","",VLOOKUP($C67,男子ﾃﾞｰﾀ貼付ｼｰﾄ!$A$3:$AA$201,17,FALSE))</f>
        <v/>
      </c>
      <c r="L67" s="21" t="str">
        <f>IF($C67="","",VLOOKUP($C67,男子ﾃﾞｰﾀ貼付ｼｰﾄ!$A$3:$AA$201,14,FALSE))</f>
        <v/>
      </c>
      <c r="M67" s="67"/>
      <c r="N67" s="108"/>
      <c r="O67" s="70"/>
      <c r="P67" s="109"/>
      <c r="Q67" s="70"/>
      <c r="R67" s="71"/>
      <c r="S67" s="107"/>
      <c r="T67" s="150"/>
      <c r="U67" s="150"/>
    </row>
    <row r="68" spans="1:21" ht="15" customHeight="1" x14ac:dyDescent="0.15">
      <c r="B68" s="35"/>
      <c r="C68" s="35"/>
      <c r="D68" s="35"/>
      <c r="E68" s="35"/>
      <c r="F68" s="35"/>
      <c r="G68" s="35"/>
      <c r="H68" s="35"/>
      <c r="I68" s="35"/>
      <c r="J68" s="35"/>
      <c r="K68" s="35"/>
      <c r="L68" s="35"/>
      <c r="M68" s="35"/>
      <c r="N68" s="35"/>
      <c r="O68" s="35"/>
      <c r="P68" s="35"/>
      <c r="Q68" s="35"/>
      <c r="R68" s="35"/>
      <c r="S68" s="35"/>
    </row>
    <row r="69" spans="1:21" s="35" customFormat="1" ht="12" x14ac:dyDescent="0.15">
      <c r="A69" s="35" t="s">
        <v>62</v>
      </c>
      <c r="K69" s="77"/>
      <c r="L69" s="77"/>
      <c r="M69" s="78" t="s">
        <v>169</v>
      </c>
      <c r="N69" s="79"/>
      <c r="O69" s="80" t="s">
        <v>64</v>
      </c>
      <c r="P69" s="81"/>
      <c r="Q69" s="227">
        <f>N69*1500</f>
        <v>0</v>
      </c>
      <c r="R69" s="82"/>
      <c r="S69" s="78"/>
      <c r="T69" s="151"/>
      <c r="U69" s="151"/>
    </row>
    <row r="70" spans="1:21" s="35" customFormat="1" ht="12" x14ac:dyDescent="0.15">
      <c r="A70" s="35" t="s">
        <v>65</v>
      </c>
      <c r="O70" s="80"/>
      <c r="P70" s="83"/>
      <c r="Q70" s="82"/>
      <c r="S70" s="83"/>
      <c r="T70" s="151"/>
      <c r="U70" s="151"/>
    </row>
    <row r="71" spans="1:21" s="35" customFormat="1" ht="12" x14ac:dyDescent="0.15">
      <c r="A71" s="35" t="s">
        <v>421</v>
      </c>
      <c r="M71" s="78" t="s">
        <v>170</v>
      </c>
      <c r="N71" s="79"/>
      <c r="O71" s="80" t="s">
        <v>64</v>
      </c>
      <c r="P71" s="81"/>
      <c r="Q71" s="227">
        <f>N71*2000</f>
        <v>0</v>
      </c>
      <c r="R71" s="82"/>
      <c r="S71" s="78"/>
      <c r="T71" s="151"/>
      <c r="U71" s="151"/>
    </row>
    <row r="72" spans="1:21" s="35" customFormat="1" ht="12" x14ac:dyDescent="0.15">
      <c r="A72" s="35" t="s">
        <v>94</v>
      </c>
      <c r="O72" s="80"/>
      <c r="P72" s="83"/>
      <c r="Q72" s="82"/>
      <c r="S72" s="83"/>
      <c r="T72" s="151"/>
      <c r="U72" s="151"/>
    </row>
    <row r="73" spans="1:21" s="35" customFormat="1" ht="12" x14ac:dyDescent="0.15">
      <c r="A73" s="35" t="s">
        <v>168</v>
      </c>
      <c r="M73" s="78" t="s">
        <v>171</v>
      </c>
      <c r="N73" s="79"/>
      <c r="O73" s="80" t="s">
        <v>64</v>
      </c>
      <c r="P73" s="81"/>
      <c r="Q73" s="227">
        <f>N73*3000</f>
        <v>0</v>
      </c>
      <c r="R73" s="82"/>
      <c r="S73" s="78"/>
      <c r="T73" s="151"/>
      <c r="U73" s="151"/>
    </row>
    <row r="74" spans="1:21" s="35" customFormat="1" ht="12" x14ac:dyDescent="0.15">
      <c r="A74" s="35" t="s">
        <v>125</v>
      </c>
      <c r="D74" s="80"/>
      <c r="E74" s="80"/>
      <c r="F74" s="80"/>
      <c r="G74" s="80"/>
      <c r="H74" s="80"/>
      <c r="I74" s="80"/>
      <c r="J74" s="80"/>
      <c r="K74" s="84"/>
      <c r="L74" s="84"/>
      <c r="O74" s="80"/>
      <c r="P74" s="85"/>
      <c r="Q74" s="82"/>
      <c r="S74" s="85"/>
      <c r="T74" s="151"/>
      <c r="U74" s="151"/>
    </row>
    <row r="75" spans="1:21" s="35" customFormat="1" ht="12" x14ac:dyDescent="0.15">
      <c r="A75" s="35" t="s">
        <v>68</v>
      </c>
      <c r="C75" s="80"/>
      <c r="K75" s="86"/>
      <c r="L75" s="86"/>
      <c r="M75" s="78" t="s">
        <v>172</v>
      </c>
      <c r="N75" s="79"/>
      <c r="O75" s="80" t="s">
        <v>64</v>
      </c>
      <c r="P75" s="81"/>
      <c r="Q75" s="227">
        <f>N75*4000</f>
        <v>0</v>
      </c>
      <c r="R75" s="82"/>
      <c r="S75" s="78"/>
      <c r="T75" s="151"/>
      <c r="U75" s="151"/>
    </row>
    <row r="76" spans="1:21" s="35" customFormat="1" ht="12" x14ac:dyDescent="0.15">
      <c r="A76" s="82" t="s">
        <v>70</v>
      </c>
      <c r="B76" s="35" t="s">
        <v>69</v>
      </c>
      <c r="K76" s="87"/>
      <c r="L76" s="87"/>
      <c r="O76" s="80"/>
      <c r="P76" s="85"/>
      <c r="Q76" s="82"/>
      <c r="S76" s="85"/>
      <c r="T76" s="151"/>
      <c r="U76" s="151"/>
    </row>
    <row r="77" spans="1:21" s="35" customFormat="1" ht="12" x14ac:dyDescent="0.15">
      <c r="A77" s="82"/>
      <c r="B77" s="80" t="s">
        <v>199</v>
      </c>
      <c r="K77" s="86"/>
      <c r="L77" s="86"/>
      <c r="M77" s="78" t="s">
        <v>87</v>
      </c>
      <c r="N77" s="79"/>
      <c r="O77" s="80" t="s">
        <v>64</v>
      </c>
      <c r="P77" s="81"/>
      <c r="Q77" s="227">
        <f>N77*4000</f>
        <v>0</v>
      </c>
      <c r="R77" s="82"/>
      <c r="S77" s="78"/>
      <c r="T77" s="151"/>
      <c r="U77" s="151"/>
    </row>
    <row r="78" spans="1:21" s="35" customFormat="1" ht="12" x14ac:dyDescent="0.15">
      <c r="A78" s="82"/>
      <c r="K78" s="87"/>
      <c r="L78" s="87"/>
      <c r="O78" s="80"/>
      <c r="P78" s="85"/>
      <c r="Q78" s="82"/>
      <c r="S78" s="85"/>
      <c r="T78" s="151"/>
      <c r="U78" s="151"/>
    </row>
    <row r="79" spans="1:21" s="35" customFormat="1" x14ac:dyDescent="0.15">
      <c r="A79" s="82"/>
      <c r="B79" s="80"/>
      <c r="P79" s="77" t="s">
        <v>73</v>
      </c>
      <c r="Q79" s="227">
        <f>Q69+Q71+Q73+Q75+Q77</f>
        <v>0</v>
      </c>
      <c r="R79" s="6"/>
      <c r="S79" s="77"/>
      <c r="T79" s="151"/>
      <c r="U79" s="151"/>
    </row>
    <row r="80" spans="1:21" s="35" customFormat="1" x14ac:dyDescent="0.15">
      <c r="A80" s="82"/>
      <c r="R80" s="6"/>
      <c r="T80" s="151"/>
      <c r="U80" s="151"/>
    </row>
    <row r="81" spans="1:21" s="35" customFormat="1" ht="14.25" x14ac:dyDescent="0.15">
      <c r="A81" s="6"/>
      <c r="B81" s="6"/>
      <c r="C81" s="11"/>
      <c r="D81" s="11"/>
      <c r="E81" s="11"/>
      <c r="F81" s="11"/>
      <c r="G81" s="11"/>
      <c r="H81" s="11"/>
      <c r="I81" s="11"/>
      <c r="J81" s="11"/>
      <c r="K81" s="11"/>
      <c r="M81" s="11" t="s">
        <v>75</v>
      </c>
      <c r="N81" s="6"/>
      <c r="O81" s="6"/>
      <c r="P81" s="82"/>
      <c r="R81" s="6"/>
      <c r="S81" s="82"/>
      <c r="T81" s="151"/>
      <c r="U81" s="151"/>
    </row>
    <row r="82" spans="1:21" ht="14.25" x14ac:dyDescent="0.15">
      <c r="B82" s="11" t="s">
        <v>74</v>
      </c>
      <c r="J82" s="11"/>
      <c r="K82" s="11"/>
      <c r="L82" s="11"/>
      <c r="M82" s="88" t="s">
        <v>76</v>
      </c>
      <c r="N82" s="411"/>
      <c r="O82" s="411"/>
      <c r="P82" s="411"/>
      <c r="Q82" s="411"/>
      <c r="S82" s="45"/>
    </row>
    <row r="83" spans="1:21" ht="14.25" x14ac:dyDescent="0.15">
      <c r="B83" s="89"/>
      <c r="C83" s="89"/>
      <c r="D83" s="89"/>
      <c r="E83" s="89"/>
      <c r="F83" s="89"/>
      <c r="G83" s="89"/>
      <c r="H83" s="89"/>
      <c r="I83" s="89"/>
      <c r="J83" s="11"/>
      <c r="K83" s="11"/>
      <c r="L83" s="11"/>
      <c r="M83" s="90" t="s">
        <v>77</v>
      </c>
      <c r="N83" s="433"/>
      <c r="O83" s="433"/>
      <c r="P83" s="433"/>
      <c r="Q83" s="433"/>
      <c r="R83" s="89" t="s">
        <v>78</v>
      </c>
      <c r="S83" s="91"/>
    </row>
    <row r="84" spans="1:21" ht="12.75" customHeight="1" x14ac:dyDescent="0.15">
      <c r="B84" s="92"/>
      <c r="C84" s="92"/>
      <c r="D84" s="11"/>
      <c r="E84" s="11"/>
      <c r="F84" s="11"/>
      <c r="G84" s="11"/>
      <c r="H84" s="11"/>
      <c r="I84" s="11"/>
      <c r="J84" s="11"/>
      <c r="K84" s="11"/>
      <c r="L84" s="11"/>
    </row>
    <row r="85" spans="1:21" ht="15" customHeight="1" x14ac:dyDescent="0.15">
      <c r="B85" s="93" t="s">
        <v>79</v>
      </c>
      <c r="C85" s="94" t="s">
        <v>80</v>
      </c>
      <c r="D85" s="431"/>
      <c r="E85" s="431"/>
      <c r="F85" s="431"/>
      <c r="G85" s="95"/>
      <c r="H85" s="11"/>
      <c r="I85" s="11"/>
      <c r="J85" s="11"/>
      <c r="L85" s="11"/>
      <c r="M85" s="11" t="s">
        <v>81</v>
      </c>
    </row>
    <row r="86" spans="1:21" ht="15" customHeight="1" x14ac:dyDescent="0.15">
      <c r="B86" s="96"/>
      <c r="C86" s="96"/>
      <c r="D86" s="432"/>
      <c r="E86" s="432"/>
      <c r="F86" s="432"/>
      <c r="G86" s="432"/>
      <c r="H86" s="432"/>
      <c r="I86" s="432"/>
      <c r="J86" s="11"/>
    </row>
    <row r="87" spans="1:21" ht="15" customHeight="1" x14ac:dyDescent="0.15">
      <c r="B87" s="96" t="s">
        <v>82</v>
      </c>
      <c r="C87" s="96"/>
      <c r="D87" s="430"/>
      <c r="E87" s="430"/>
      <c r="F87" s="430"/>
      <c r="G87" s="430"/>
      <c r="H87" s="430"/>
      <c r="I87" s="430"/>
      <c r="M87" s="96"/>
      <c r="N87" s="89"/>
      <c r="O87" s="89"/>
      <c r="P87" s="96"/>
      <c r="Q87" s="89"/>
      <c r="R87" s="89" t="s">
        <v>84</v>
      </c>
      <c r="S87" s="96"/>
    </row>
    <row r="88" spans="1:21" ht="15" customHeight="1" x14ac:dyDescent="0.15">
      <c r="B88" s="96" t="s">
        <v>83</v>
      </c>
      <c r="C88" s="96"/>
      <c r="D88" s="430"/>
      <c r="E88" s="430"/>
      <c r="F88" s="430"/>
      <c r="G88" s="430"/>
      <c r="H88" s="430"/>
      <c r="I88" s="430"/>
    </row>
    <row r="89" spans="1:21" ht="15" customHeight="1" x14ac:dyDescent="0.15"/>
    <row r="90" spans="1:21" ht="15" customHeight="1" x14ac:dyDescent="0.15"/>
    <row r="91" spans="1:21" ht="15" customHeight="1" x14ac:dyDescent="0.15"/>
  </sheetData>
  <mergeCells count="21">
    <mergeCell ref="R1:S1"/>
    <mergeCell ref="D87:I87"/>
    <mergeCell ref="D88:I88"/>
    <mergeCell ref="M6:M7"/>
    <mergeCell ref="D85:F85"/>
    <mergeCell ref="D86:I86"/>
    <mergeCell ref="S6:S7"/>
    <mergeCell ref="P2:R2"/>
    <mergeCell ref="N6:R6"/>
    <mergeCell ref="N82:Q82"/>
    <mergeCell ref="N83:Q83"/>
    <mergeCell ref="F2:M2"/>
    <mergeCell ref="F4:M4"/>
    <mergeCell ref="H6:H7"/>
    <mergeCell ref="J6:J7"/>
    <mergeCell ref="L6:L7"/>
    <mergeCell ref="A6:A7"/>
    <mergeCell ref="B6:C6"/>
    <mergeCell ref="D6:D7"/>
    <mergeCell ref="F6:F7"/>
    <mergeCell ref="G6:G7"/>
  </mergeCells>
  <phoneticPr fontId="5"/>
  <dataValidations count="2">
    <dataValidation type="list" allowBlank="1" showInputMessage="1" showErrorMessage="1" sqref="M8:M67" xr:uid="{00000000-0002-0000-0500-000000000000}">
      <formula1>"100m,200m,400m,800m,1500m,5000m,10000m,110mH,400mH,3000mSC,5000mW,400mR,1600mR,走高跳,棒高跳,走幅跳,三段跳,砲丸投,円盤投,ハンマー投,やり投,十種競技"</formula1>
    </dataValidation>
    <dataValidation type="list" allowBlank="1" showInputMessage="1" showErrorMessage="1" sqref="S8:S67" xr:uid="{00000000-0002-0000-0500-000001000000}">
      <formula1>"ﾊﾝﾏｰ左投,規格外,陸協推薦"</formula1>
    </dataValidation>
  </dataValidations>
  <printOptions horizontalCentered="1"/>
  <pageMargins left="0.39370078740157483" right="0.39370078740157483" top="0.43307086614173229" bottom="0.15748031496062992" header="0.15748031496062992" footer="0.15748031496062992"/>
  <pageSetup paperSize="9" scale="45"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02"/>
  <sheetViews>
    <sheetView zoomScaleNormal="100" workbookViewId="0">
      <selection activeCell="R29" sqref="R29"/>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196</v>
      </c>
    </row>
    <row r="2" spans="1:27" ht="24" customHeight="1" x14ac:dyDescent="0.15">
      <c r="A2" s="426" t="s">
        <v>195</v>
      </c>
      <c r="B2" s="427"/>
      <c r="C2" s="427"/>
      <c r="D2" s="428"/>
      <c r="E2" s="41" t="s">
        <v>174</v>
      </c>
      <c r="F2" s="41" t="s">
        <v>89</v>
      </c>
      <c r="G2" s="42" t="s">
        <v>175</v>
      </c>
      <c r="H2" s="42" t="s">
        <v>176</v>
      </c>
      <c r="I2" s="42" t="s">
        <v>184</v>
      </c>
      <c r="J2" s="42" t="s">
        <v>185</v>
      </c>
      <c r="K2" s="42" t="s">
        <v>177</v>
      </c>
      <c r="L2" s="42" t="s">
        <v>178</v>
      </c>
      <c r="M2" s="42" t="s">
        <v>179</v>
      </c>
      <c r="N2" s="41" t="s">
        <v>90</v>
      </c>
      <c r="O2" s="41" t="s">
        <v>180</v>
      </c>
      <c r="P2" s="42" t="s">
        <v>186</v>
      </c>
      <c r="Q2" s="42" t="s">
        <v>187</v>
      </c>
      <c r="R2" s="42" t="s">
        <v>181</v>
      </c>
      <c r="S2" s="41" t="s">
        <v>91</v>
      </c>
      <c r="T2" s="42" t="s">
        <v>92</v>
      </c>
      <c r="U2" s="42" t="s">
        <v>188</v>
      </c>
      <c r="V2" s="42" t="s">
        <v>189</v>
      </c>
      <c r="W2" s="43" t="s">
        <v>192</v>
      </c>
      <c r="X2" s="37" t="s">
        <v>190</v>
      </c>
      <c r="Y2" s="36" t="s">
        <v>182</v>
      </c>
      <c r="Z2" s="36" t="s">
        <v>183</v>
      </c>
      <c r="AA2" s="37" t="s">
        <v>193</v>
      </c>
    </row>
    <row r="3" spans="1:27" x14ac:dyDescent="0.15">
      <c r="A3" s="44" t="str">
        <f t="shared" ref="A3:A34" si="0">IF(I3="","",I3)</f>
        <v/>
      </c>
      <c r="B3" s="44" t="str">
        <f t="shared" ref="B3:B34" si="1">IF(A3="","",G3&amp;" "&amp;H3)</f>
        <v/>
      </c>
      <c r="C3" s="44" t="str">
        <f t="shared" ref="C3:C34" si="2">IF(A3="","",ASC(J3&amp;" "&amp;K3))</f>
        <v/>
      </c>
      <c r="D3" s="44" t="str">
        <f t="shared" ref="D3:D34" si="3">IF(A3="","",L3&amp;" "&amp;M3)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si="0"/>
        <v/>
      </c>
      <c r="B4" s="44" t="str">
        <f t="shared" si="1"/>
        <v/>
      </c>
      <c r="C4" s="44" t="str">
        <f t="shared" si="2"/>
        <v/>
      </c>
      <c r="D4" s="44" t="str">
        <f t="shared" si="3"/>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S90"/>
  <sheetViews>
    <sheetView view="pageBreakPreview" zoomScaleNormal="75" zoomScaleSheetLayoutView="100" workbookViewId="0">
      <selection activeCell="J10" sqref="J10"/>
    </sheetView>
  </sheetViews>
  <sheetFormatPr defaultColWidth="9" defaultRowHeight="13.5" x14ac:dyDescent="0.15"/>
  <cols>
    <col min="1" max="1" width="2.75" style="6" customWidth="1"/>
    <col min="2" max="3" width="5.375" style="6" customWidth="1"/>
    <col min="4" max="6" width="18.625" style="6" customWidth="1"/>
    <col min="7" max="8" width="4" style="6" customWidth="1"/>
    <col min="9" max="9" width="9.5" style="6" bestFit="1" customWidth="1"/>
    <col min="10" max="10" width="15.625" style="6" customWidth="1"/>
    <col min="11" max="12" width="6.25" style="6" customWidth="1"/>
    <col min="13" max="13" width="10.75" style="6" customWidth="1"/>
    <col min="14" max="14" width="8.125" style="6" customWidth="1"/>
    <col min="15" max="15" width="5.25" style="6" bestFit="1" customWidth="1"/>
    <col min="16" max="16" width="8.125" style="6" customWidth="1"/>
    <col min="17" max="17" width="19.875" style="6" customWidth="1"/>
    <col min="18" max="18" width="9.875" style="6" customWidth="1"/>
    <col min="19" max="19" width="9.75" style="6" customWidth="1"/>
    <col min="20" max="20" width="11.625" style="6" bestFit="1" customWidth="1"/>
    <col min="21" max="16384" width="9" style="6"/>
  </cols>
  <sheetData>
    <row r="1" spans="1:19" x14ac:dyDescent="0.15">
      <c r="R1" s="429" t="s">
        <v>44</v>
      </c>
      <c r="S1" s="429"/>
    </row>
    <row r="2" spans="1:19" ht="21" x14ac:dyDescent="0.2">
      <c r="D2" s="46" t="s">
        <v>45</v>
      </c>
      <c r="E2" s="46"/>
      <c r="F2" s="412" t="s">
        <v>422</v>
      </c>
      <c r="G2" s="412"/>
      <c r="H2" s="412"/>
      <c r="I2" s="412"/>
      <c r="J2" s="412"/>
      <c r="K2" s="412"/>
      <c r="L2" s="412"/>
      <c r="M2" s="412"/>
      <c r="O2" s="47"/>
      <c r="P2" s="434" t="s">
        <v>85</v>
      </c>
      <c r="Q2" s="434"/>
      <c r="R2" s="434"/>
    </row>
    <row r="3" spans="1:19" ht="14.25" customHeight="1" x14ac:dyDescent="0.2">
      <c r="A3" s="46"/>
      <c r="B3" s="46"/>
      <c r="C3" s="46"/>
      <c r="D3" s="46"/>
      <c r="E3" s="46"/>
      <c r="F3" s="48"/>
      <c r="G3" s="48"/>
      <c r="H3" s="48"/>
      <c r="I3" s="47"/>
      <c r="J3" s="47"/>
      <c r="K3" s="47"/>
      <c r="L3" s="47"/>
      <c r="M3" s="47"/>
      <c r="N3" s="47"/>
      <c r="O3" s="47"/>
      <c r="P3" s="47"/>
      <c r="Q3" s="47"/>
      <c r="R3" s="47"/>
    </row>
    <row r="4" spans="1:19" ht="30" customHeight="1" x14ac:dyDescent="0.15">
      <c r="D4" s="104" t="s">
        <v>47</v>
      </c>
      <c r="F4" s="414" t="str">
        <f>IF(女子ﾃﾞｰﾀ貼付ｼｰﾄ!U3="","",女子ﾃﾞｰﾀ貼付ｼｰﾄ!U3)</f>
        <v/>
      </c>
      <c r="G4" s="414"/>
      <c r="H4" s="414"/>
      <c r="I4" s="414"/>
      <c r="J4" s="414"/>
      <c r="K4" s="414"/>
      <c r="L4" s="414"/>
      <c r="M4" s="414"/>
      <c r="N4" s="110" t="str">
        <f>IF(F4="","",女子ﾃﾞｰﾀ貼付ｼｰﾄ!X3)</f>
        <v/>
      </c>
    </row>
    <row r="5" spans="1:19" ht="6.75" customHeight="1" x14ac:dyDescent="0.2">
      <c r="A5" s="50"/>
    </row>
    <row r="6" spans="1:19" s="18" customFormat="1" ht="14.25" customHeight="1" x14ac:dyDescent="0.15">
      <c r="A6" s="419"/>
      <c r="B6" s="421" t="s">
        <v>48</v>
      </c>
      <c r="C6" s="421"/>
      <c r="D6" s="420" t="s">
        <v>49</v>
      </c>
      <c r="E6" s="101" t="s">
        <v>102</v>
      </c>
      <c r="F6" s="415" t="s">
        <v>93</v>
      </c>
      <c r="G6" s="420" t="s">
        <v>50</v>
      </c>
      <c r="H6" s="424" t="s">
        <v>51</v>
      </c>
      <c r="I6" s="54" t="s">
        <v>194</v>
      </c>
      <c r="J6" s="425" t="s">
        <v>52</v>
      </c>
      <c r="K6" s="56" t="s">
        <v>53</v>
      </c>
      <c r="L6" s="422" t="s">
        <v>99</v>
      </c>
      <c r="M6" s="419" t="s">
        <v>54</v>
      </c>
      <c r="N6" s="416" t="s">
        <v>165</v>
      </c>
      <c r="O6" s="416"/>
      <c r="P6" s="416"/>
      <c r="Q6" s="416"/>
      <c r="R6" s="416"/>
      <c r="S6" s="417" t="s">
        <v>103</v>
      </c>
    </row>
    <row r="7" spans="1:19" s="18" customFormat="1" ht="14.25" customHeight="1" x14ac:dyDescent="0.15">
      <c r="A7" s="419"/>
      <c r="B7" s="57" t="s">
        <v>55</v>
      </c>
      <c r="C7" s="58" t="s">
        <v>56</v>
      </c>
      <c r="D7" s="420"/>
      <c r="E7" s="102" t="s">
        <v>197</v>
      </c>
      <c r="F7" s="415"/>
      <c r="G7" s="420"/>
      <c r="H7" s="424"/>
      <c r="I7" s="62" t="s">
        <v>385</v>
      </c>
      <c r="J7" s="425"/>
      <c r="K7" s="59" t="s">
        <v>57</v>
      </c>
      <c r="L7" s="423"/>
      <c r="M7" s="419"/>
      <c r="N7" s="60" t="s">
        <v>58</v>
      </c>
      <c r="O7" s="61" t="s">
        <v>59</v>
      </c>
      <c r="P7" s="61" t="s">
        <v>101</v>
      </c>
      <c r="Q7" s="61" t="s">
        <v>45</v>
      </c>
      <c r="R7" s="62" t="s">
        <v>60</v>
      </c>
      <c r="S7" s="418"/>
    </row>
    <row r="8" spans="1:19" s="25" customFormat="1" ht="24.95" customHeight="1" x14ac:dyDescent="0.15">
      <c r="A8" s="63">
        <v>1</v>
      </c>
      <c r="B8" s="55"/>
      <c r="C8" s="52"/>
      <c r="D8" s="19" t="str">
        <f>IF($C8="","",VLOOKUP($C8,女子ﾃﾞｰﾀ貼付ｼｰﾄ!$A$3:$AA$34,2,FALSE))</f>
        <v/>
      </c>
      <c r="E8" s="98" t="str">
        <f>IF($C8="","",VLOOKUP($C8,女子ﾃﾞｰﾀ貼付ｼｰﾄ!$A$3:$AA$34,3,FALSE))</f>
        <v/>
      </c>
      <c r="F8" s="24" t="str">
        <f>IF($C8="","",VLOOKUP($C8,女子ﾃﾞｰﾀ貼付ｼｰﾄ!$A$3:$AA$34,4,FALSE))</f>
        <v/>
      </c>
      <c r="G8" s="19" t="s">
        <v>164</v>
      </c>
      <c r="H8" s="64" t="str">
        <f>IF($C8="","",RIGHT(VLOOKUP($C8,女子ﾃﾞｰﾀ貼付ｼｰﾄ!$A$3:$AA$34,26,FALSE),1))</f>
        <v/>
      </c>
      <c r="I8" s="65" t="str">
        <f>IF($C8="","",TEXT(VLOOKUP($C8,女子ﾃﾞｰﾀ貼付ｼｰﾄ!$A$3:$AA$34,23,FALSE),"yyyymmdd"))</f>
        <v/>
      </c>
      <c r="J8" s="66" t="str">
        <f>IF($C8="","",VLOOKUP($C8,女子ﾃﾞｰﾀ貼付ｼｰﾄ!$A$3:$AA$34,21,FALSE))</f>
        <v/>
      </c>
      <c r="K8" s="99" t="str">
        <f>IF($C8="","",VLOOKUP($C8,女子ﾃﾞｰﾀ貼付ｼｰﾄ!$A$3:$AA$34,17,FALSE))</f>
        <v/>
      </c>
      <c r="L8" s="100" t="str" cm="1">
        <f t="array" ref="L8">IF($C8="","",VLOOKUP($C8,女子ﾃﾞｰﾀ貼付ｼｰﾄ!$A$3:$AA$34,14,aflse))</f>
        <v/>
      </c>
      <c r="M8" s="67"/>
      <c r="N8" s="55"/>
      <c r="O8" s="68"/>
      <c r="P8" s="69"/>
      <c r="Q8" s="70"/>
      <c r="R8" s="71"/>
      <c r="S8" s="72"/>
    </row>
    <row r="9" spans="1:19" s="25" customFormat="1" ht="24.95" customHeight="1" x14ac:dyDescent="0.15">
      <c r="A9" s="63">
        <v>2</v>
      </c>
      <c r="B9" s="55"/>
      <c r="C9" s="52"/>
      <c r="D9" s="19" t="str">
        <f>IF($C9="","",VLOOKUP($C9,女子ﾃﾞｰﾀ貼付ｼｰﾄ!$A$3:$AA$34,2,FALSE))</f>
        <v/>
      </c>
      <c r="E9" s="98" t="str">
        <f>IF($C9="","",VLOOKUP($C9,女子ﾃﾞｰﾀ貼付ｼｰﾄ!$A$3:$AA$34,3,FALSE))</f>
        <v/>
      </c>
      <c r="F9" s="24" t="str">
        <f>IF($C9="","",VLOOKUP($C9,女子ﾃﾞｰﾀ貼付ｼｰﾄ!$A$3:$AA$34,4,FALSE))</f>
        <v/>
      </c>
      <c r="G9" s="19" t="s">
        <v>164</v>
      </c>
      <c r="H9" s="64" t="str">
        <f>IF($C9="","",RIGHT(VLOOKUP($C9,女子ﾃﾞｰﾀ貼付ｼｰﾄ!$A$3:$AA$34,26,FALSE),1))</f>
        <v/>
      </c>
      <c r="I9" s="65" t="str">
        <f>IF($C9="","",TEXT(VLOOKUP($C9,女子ﾃﾞｰﾀ貼付ｼｰﾄ!$A$3:$AA$34,23,FALSE),"yyyymmdd"))</f>
        <v/>
      </c>
      <c r="J9" s="66" t="str">
        <f>IF($C9="","",VLOOKUP($C9,女子ﾃﾞｰﾀ貼付ｼｰﾄ!$A$3:$AA$34,21,FALSE))</f>
        <v/>
      </c>
      <c r="K9" s="99" t="str">
        <f>IF($C9="","",VLOOKUP($C9,女子ﾃﾞｰﾀ貼付ｼｰﾄ!$A$3:$AA$34,17,FALSE))</f>
        <v/>
      </c>
      <c r="L9" s="100" t="str" cm="1">
        <f t="array" ref="L9">IF($C9="","",VLOOKUP($C9,女子ﾃﾞｰﾀ貼付ｼｰﾄ!$A$3:$AA$34,14,aflse))</f>
        <v/>
      </c>
      <c r="M9" s="67"/>
      <c r="N9" s="55"/>
      <c r="O9" s="68"/>
      <c r="P9" s="69"/>
      <c r="Q9" s="73"/>
      <c r="R9" s="74"/>
      <c r="S9" s="72"/>
    </row>
    <row r="10" spans="1:19" s="25" customFormat="1" ht="24.95" customHeight="1" x14ac:dyDescent="0.15">
      <c r="A10" s="63">
        <v>3</v>
      </c>
      <c r="B10" s="55"/>
      <c r="C10" s="52"/>
      <c r="D10" s="19" t="str">
        <f>IF($C10="","",VLOOKUP($C10,女子ﾃﾞｰﾀ貼付ｼｰﾄ!$A$3:$AA$34,2,FALSE))</f>
        <v/>
      </c>
      <c r="E10" s="98" t="str">
        <f>IF($C10="","",VLOOKUP($C10,女子ﾃﾞｰﾀ貼付ｼｰﾄ!$A$3:$AA$34,3,FALSE))</f>
        <v/>
      </c>
      <c r="F10" s="24" t="str">
        <f>IF($C10="","",VLOOKUP($C10,女子ﾃﾞｰﾀ貼付ｼｰﾄ!$A$3:$AA$34,4,FALSE))</f>
        <v/>
      </c>
      <c r="G10" s="19" t="s">
        <v>164</v>
      </c>
      <c r="H10" s="64" t="str">
        <f>IF($C10="","",RIGHT(VLOOKUP($C10,女子ﾃﾞｰﾀ貼付ｼｰﾄ!$A$3:$AA$34,26,FALSE),1))</f>
        <v/>
      </c>
      <c r="I10" s="65" t="str">
        <f>IF($C10="","",TEXT(VLOOKUP($C10,女子ﾃﾞｰﾀ貼付ｼｰﾄ!$A$3:$AA$34,23,FALSE),"yyyymmdd"))</f>
        <v/>
      </c>
      <c r="J10" s="66" t="str">
        <f>IF($C10="","",VLOOKUP($C10,女子ﾃﾞｰﾀ貼付ｼｰﾄ!$A$3:$AA$34,21,FALSE))</f>
        <v/>
      </c>
      <c r="K10" s="99" t="str">
        <f>IF($C10="","",VLOOKUP($C10,女子ﾃﾞｰﾀ貼付ｼｰﾄ!$A$3:$AA$34,17,FALSE))</f>
        <v/>
      </c>
      <c r="L10" s="100" t="str" cm="1">
        <f t="array" ref="L10">IF($C10="","",VLOOKUP($C10,女子ﾃﾞｰﾀ貼付ｼｰﾄ!$A$3:$AA$34,14,aflse))</f>
        <v/>
      </c>
      <c r="M10" s="67"/>
      <c r="N10" s="55"/>
      <c r="O10" s="68"/>
      <c r="P10" s="69"/>
      <c r="Q10" s="73"/>
      <c r="R10" s="74"/>
      <c r="S10" s="72"/>
    </row>
    <row r="11" spans="1:19" s="25" customFormat="1" ht="24.95" customHeight="1" x14ac:dyDescent="0.15">
      <c r="A11" s="63">
        <v>4</v>
      </c>
      <c r="B11" s="55"/>
      <c r="C11" s="52"/>
      <c r="D11" s="19" t="str">
        <f>IF($C11="","",VLOOKUP($C11,女子ﾃﾞｰﾀ貼付ｼｰﾄ!$A$3:$AA$34,2,FALSE))</f>
        <v/>
      </c>
      <c r="E11" s="98" t="str">
        <f>IF($C11="","",VLOOKUP($C11,女子ﾃﾞｰﾀ貼付ｼｰﾄ!$A$3:$AA$34,3,FALSE))</f>
        <v/>
      </c>
      <c r="F11" s="24" t="str">
        <f>IF($C11="","",VLOOKUP($C11,女子ﾃﾞｰﾀ貼付ｼｰﾄ!$A$3:$AA$34,4,FALSE))</f>
        <v/>
      </c>
      <c r="G11" s="19" t="s">
        <v>164</v>
      </c>
      <c r="H11" s="64" t="str">
        <f>IF($C11="","",RIGHT(VLOOKUP($C11,女子ﾃﾞｰﾀ貼付ｼｰﾄ!$A$3:$AA$34,26,FALSE),1))</f>
        <v/>
      </c>
      <c r="I11" s="65" t="str">
        <f>IF($C11="","",TEXT(VLOOKUP($C11,女子ﾃﾞｰﾀ貼付ｼｰﾄ!$A$3:$AA$34,23,FALSE),"yyyymmdd"))</f>
        <v/>
      </c>
      <c r="J11" s="66" t="str">
        <f>IF($C11="","",VLOOKUP($C11,女子ﾃﾞｰﾀ貼付ｼｰﾄ!$A$3:$AA$34,21,FALSE))</f>
        <v/>
      </c>
      <c r="K11" s="99" t="str">
        <f>IF($C11="","",VLOOKUP($C11,女子ﾃﾞｰﾀ貼付ｼｰﾄ!$A$3:$AA$34,17,FALSE))</f>
        <v/>
      </c>
      <c r="L11" s="100" t="str" cm="1">
        <f t="array" ref="L11">IF($C11="","",VLOOKUP($C11,女子ﾃﾞｰﾀ貼付ｼｰﾄ!$A$3:$AA$34,14,aflse))</f>
        <v/>
      </c>
      <c r="M11" s="67"/>
      <c r="N11" s="55"/>
      <c r="O11" s="68"/>
      <c r="P11" s="69"/>
      <c r="Q11" s="73"/>
      <c r="R11" s="74"/>
      <c r="S11" s="72"/>
    </row>
    <row r="12" spans="1:19" s="25" customFormat="1" ht="24.95" customHeight="1" x14ac:dyDescent="0.15">
      <c r="A12" s="63">
        <v>5</v>
      </c>
      <c r="B12" s="55"/>
      <c r="C12" s="52"/>
      <c r="D12" s="19" t="str">
        <f>IF($C12="","",VLOOKUP($C12,女子ﾃﾞｰﾀ貼付ｼｰﾄ!$A$3:$AA$34,2,FALSE))</f>
        <v/>
      </c>
      <c r="E12" s="98" t="str">
        <f>IF($C12="","",VLOOKUP($C12,女子ﾃﾞｰﾀ貼付ｼｰﾄ!$A$3:$AA$34,3,FALSE))</f>
        <v/>
      </c>
      <c r="F12" s="24" t="str">
        <f>IF($C12="","",VLOOKUP($C12,女子ﾃﾞｰﾀ貼付ｼｰﾄ!$A$3:$AA$34,4,FALSE))</f>
        <v/>
      </c>
      <c r="G12" s="19" t="s">
        <v>164</v>
      </c>
      <c r="H12" s="64" t="str">
        <f>IF($C12="","",RIGHT(VLOOKUP($C12,女子ﾃﾞｰﾀ貼付ｼｰﾄ!$A$3:$AA$34,26,FALSE),1))</f>
        <v/>
      </c>
      <c r="I12" s="65" t="str">
        <f>IF($C12="","",TEXT(VLOOKUP($C12,女子ﾃﾞｰﾀ貼付ｼｰﾄ!$A$3:$AA$34,23,FALSE),"yyyymmdd"))</f>
        <v/>
      </c>
      <c r="J12" s="66" t="str">
        <f>IF($C12="","",VLOOKUP($C12,女子ﾃﾞｰﾀ貼付ｼｰﾄ!$A$3:$AA$34,21,FALSE))</f>
        <v/>
      </c>
      <c r="K12" s="99" t="str">
        <f>IF($C12="","",VLOOKUP($C12,女子ﾃﾞｰﾀ貼付ｼｰﾄ!$A$3:$AA$34,17,FALSE))</f>
        <v/>
      </c>
      <c r="L12" s="100" t="str" cm="1">
        <f t="array" ref="L12">IF($C12="","",VLOOKUP($C12,女子ﾃﾞｰﾀ貼付ｼｰﾄ!$A$3:$AA$34,14,aflse))</f>
        <v/>
      </c>
      <c r="M12" s="67"/>
      <c r="N12" s="55"/>
      <c r="O12" s="68"/>
      <c r="P12" s="69"/>
      <c r="Q12" s="73"/>
      <c r="R12" s="74"/>
      <c r="S12" s="72"/>
    </row>
    <row r="13" spans="1:19" s="25" customFormat="1" ht="24.95" customHeight="1" x14ac:dyDescent="0.15">
      <c r="A13" s="63">
        <v>6</v>
      </c>
      <c r="B13" s="55"/>
      <c r="C13" s="52"/>
      <c r="D13" s="19" t="str">
        <f>IF($C13="","",VLOOKUP($C13,女子ﾃﾞｰﾀ貼付ｼｰﾄ!$A$3:$AA$34,2,FALSE))</f>
        <v/>
      </c>
      <c r="E13" s="98" t="str">
        <f>IF($C13="","",VLOOKUP($C13,女子ﾃﾞｰﾀ貼付ｼｰﾄ!$A$3:$AA$34,3,FALSE))</f>
        <v/>
      </c>
      <c r="F13" s="24" t="str">
        <f>IF($C13="","",VLOOKUP($C13,女子ﾃﾞｰﾀ貼付ｼｰﾄ!$A$3:$AA$34,4,FALSE))</f>
        <v/>
      </c>
      <c r="G13" s="19" t="s">
        <v>164</v>
      </c>
      <c r="H13" s="64" t="str">
        <f>IF($C13="","",RIGHT(VLOOKUP($C13,女子ﾃﾞｰﾀ貼付ｼｰﾄ!$A$3:$AA$34,26,FALSE),1))</f>
        <v/>
      </c>
      <c r="I13" s="65" t="str">
        <f>IF($C13="","",TEXT(VLOOKUP($C13,女子ﾃﾞｰﾀ貼付ｼｰﾄ!$A$3:$AA$34,23,FALSE),"yyyymmdd"))</f>
        <v/>
      </c>
      <c r="J13" s="66" t="str">
        <f>IF($C13="","",VLOOKUP($C13,女子ﾃﾞｰﾀ貼付ｼｰﾄ!$A$3:$AA$34,21,FALSE))</f>
        <v/>
      </c>
      <c r="K13" s="99" t="str">
        <f>IF($C13="","",VLOOKUP($C13,女子ﾃﾞｰﾀ貼付ｼｰﾄ!$A$3:$AA$34,17,FALSE))</f>
        <v/>
      </c>
      <c r="L13" s="100" t="str" cm="1">
        <f t="array" ref="L13">IF($C13="","",VLOOKUP($C13,女子ﾃﾞｰﾀ貼付ｼｰﾄ!$A$3:$AA$34,14,aflse))</f>
        <v/>
      </c>
      <c r="M13" s="67"/>
      <c r="N13" s="55"/>
      <c r="O13" s="68"/>
      <c r="P13" s="69"/>
      <c r="Q13" s="73"/>
      <c r="R13" s="74"/>
      <c r="S13" s="72"/>
    </row>
    <row r="14" spans="1:19" s="25" customFormat="1" ht="24.95" customHeight="1" x14ac:dyDescent="0.15">
      <c r="A14" s="63">
        <v>7</v>
      </c>
      <c r="B14" s="55"/>
      <c r="C14" s="52"/>
      <c r="D14" s="19" t="str">
        <f>IF($C14="","",VLOOKUP($C14,女子ﾃﾞｰﾀ貼付ｼｰﾄ!$A$3:$AA$34,2,FALSE))</f>
        <v/>
      </c>
      <c r="E14" s="98" t="str">
        <f>IF($C14="","",VLOOKUP($C14,女子ﾃﾞｰﾀ貼付ｼｰﾄ!$A$3:$AA$34,3,FALSE))</f>
        <v/>
      </c>
      <c r="F14" s="24" t="str">
        <f>IF($C14="","",VLOOKUP($C14,女子ﾃﾞｰﾀ貼付ｼｰﾄ!$A$3:$AA$34,4,FALSE))</f>
        <v/>
      </c>
      <c r="G14" s="19" t="s">
        <v>164</v>
      </c>
      <c r="H14" s="64" t="str">
        <f>IF($C14="","",RIGHT(VLOOKUP($C14,女子ﾃﾞｰﾀ貼付ｼｰﾄ!$A$3:$AA$34,26,FALSE),1))</f>
        <v/>
      </c>
      <c r="I14" s="65" t="str">
        <f>IF($C14="","",TEXT(VLOOKUP($C14,女子ﾃﾞｰﾀ貼付ｼｰﾄ!$A$3:$AA$34,23,FALSE),"yyyymmdd"))</f>
        <v/>
      </c>
      <c r="J14" s="66" t="str">
        <f>IF($C14="","",VLOOKUP($C14,女子ﾃﾞｰﾀ貼付ｼｰﾄ!$A$3:$AA$34,21,FALSE))</f>
        <v/>
      </c>
      <c r="K14" s="99" t="str">
        <f>IF($C14="","",VLOOKUP($C14,女子ﾃﾞｰﾀ貼付ｼｰﾄ!$A$3:$AA$34,17,FALSE))</f>
        <v/>
      </c>
      <c r="L14" s="100" t="str" cm="1">
        <f t="array" ref="L14">IF($C14="","",VLOOKUP($C14,女子ﾃﾞｰﾀ貼付ｼｰﾄ!$A$3:$AA$34,14,aflse))</f>
        <v/>
      </c>
      <c r="M14" s="67"/>
      <c r="N14" s="55"/>
      <c r="O14" s="68"/>
      <c r="P14" s="69"/>
      <c r="Q14" s="73"/>
      <c r="R14" s="74"/>
      <c r="S14" s="72"/>
    </row>
    <row r="15" spans="1:19" s="25" customFormat="1" ht="24.95" customHeight="1" x14ac:dyDescent="0.15">
      <c r="A15" s="63">
        <v>8</v>
      </c>
      <c r="B15" s="55"/>
      <c r="C15" s="52"/>
      <c r="D15" s="19" t="str">
        <f>IF($C15="","",VLOOKUP($C15,女子ﾃﾞｰﾀ貼付ｼｰﾄ!$A$3:$AA$34,2,FALSE))</f>
        <v/>
      </c>
      <c r="E15" s="98" t="str">
        <f>IF($C15="","",VLOOKUP($C15,女子ﾃﾞｰﾀ貼付ｼｰﾄ!$A$3:$AA$34,3,FALSE))</f>
        <v/>
      </c>
      <c r="F15" s="24" t="str">
        <f>IF($C15="","",VLOOKUP($C15,女子ﾃﾞｰﾀ貼付ｼｰﾄ!$A$3:$AA$34,4,FALSE))</f>
        <v/>
      </c>
      <c r="G15" s="19" t="s">
        <v>164</v>
      </c>
      <c r="H15" s="64" t="str">
        <f>IF($C15="","",RIGHT(VLOOKUP($C15,女子ﾃﾞｰﾀ貼付ｼｰﾄ!$A$3:$AA$34,26,FALSE),1))</f>
        <v/>
      </c>
      <c r="I15" s="65" t="str">
        <f>IF($C15="","",TEXT(VLOOKUP($C15,女子ﾃﾞｰﾀ貼付ｼｰﾄ!$A$3:$AA$34,23,FALSE),"yyyymmdd"))</f>
        <v/>
      </c>
      <c r="J15" s="66" t="str">
        <f>IF($C15="","",VLOOKUP($C15,女子ﾃﾞｰﾀ貼付ｼｰﾄ!$A$3:$AA$34,21,FALSE))</f>
        <v/>
      </c>
      <c r="K15" s="99" t="str">
        <f>IF($C15="","",VLOOKUP($C15,女子ﾃﾞｰﾀ貼付ｼｰﾄ!$A$3:$AA$34,17,FALSE))</f>
        <v/>
      </c>
      <c r="L15" s="100" t="str" cm="1">
        <f t="array" ref="L15">IF($C15="","",VLOOKUP($C15,女子ﾃﾞｰﾀ貼付ｼｰﾄ!$A$3:$AA$34,14,aflse))</f>
        <v/>
      </c>
      <c r="M15" s="67"/>
      <c r="N15" s="55"/>
      <c r="O15" s="68"/>
      <c r="P15" s="69"/>
      <c r="Q15" s="73"/>
      <c r="R15" s="74"/>
      <c r="S15" s="72"/>
    </row>
    <row r="16" spans="1:19" s="25" customFormat="1" ht="24.95" customHeight="1" x14ac:dyDescent="0.15">
      <c r="A16" s="63">
        <v>9</v>
      </c>
      <c r="B16" s="55"/>
      <c r="C16" s="52"/>
      <c r="D16" s="19" t="str">
        <f>IF($C16="","",VLOOKUP($C16,女子ﾃﾞｰﾀ貼付ｼｰﾄ!$A$3:$AA$34,2,FALSE))</f>
        <v/>
      </c>
      <c r="E16" s="98" t="str">
        <f>IF($C16="","",VLOOKUP($C16,女子ﾃﾞｰﾀ貼付ｼｰﾄ!$A$3:$AA$34,3,FALSE))</f>
        <v/>
      </c>
      <c r="F16" s="24" t="str">
        <f>IF($C16="","",VLOOKUP($C16,女子ﾃﾞｰﾀ貼付ｼｰﾄ!$A$3:$AA$34,4,FALSE))</f>
        <v/>
      </c>
      <c r="G16" s="19" t="s">
        <v>164</v>
      </c>
      <c r="H16" s="64" t="str">
        <f>IF($C16="","",RIGHT(VLOOKUP($C16,女子ﾃﾞｰﾀ貼付ｼｰﾄ!$A$3:$AA$34,26,FALSE),1))</f>
        <v/>
      </c>
      <c r="I16" s="65" t="str">
        <f>IF($C16="","",TEXT(VLOOKUP($C16,女子ﾃﾞｰﾀ貼付ｼｰﾄ!$A$3:$AA$34,23,FALSE),"yyyymmdd"))</f>
        <v/>
      </c>
      <c r="J16" s="66" t="str">
        <f>IF($C16="","",VLOOKUP($C16,女子ﾃﾞｰﾀ貼付ｼｰﾄ!$A$3:$AA$34,21,FALSE))</f>
        <v/>
      </c>
      <c r="K16" s="99" t="str">
        <f>IF($C16="","",VLOOKUP($C16,女子ﾃﾞｰﾀ貼付ｼｰﾄ!$A$3:$AA$34,17,FALSE))</f>
        <v/>
      </c>
      <c r="L16" s="100" t="str" cm="1">
        <f t="array" ref="L16">IF($C16="","",VLOOKUP($C16,女子ﾃﾞｰﾀ貼付ｼｰﾄ!$A$3:$AA$34,14,aflse))</f>
        <v/>
      </c>
      <c r="M16" s="67"/>
      <c r="N16" s="55"/>
      <c r="O16" s="68"/>
      <c r="P16" s="69"/>
      <c r="Q16" s="73"/>
      <c r="R16" s="74"/>
      <c r="S16" s="72"/>
    </row>
    <row r="17" spans="1:19" s="25" customFormat="1" ht="24.95" customHeight="1" x14ac:dyDescent="0.15">
      <c r="A17" s="63">
        <v>10</v>
      </c>
      <c r="B17" s="55"/>
      <c r="C17" s="52"/>
      <c r="D17" s="19" t="str">
        <f>IF($C17="","",VLOOKUP($C17,女子ﾃﾞｰﾀ貼付ｼｰﾄ!$A$3:$AA$34,2,FALSE))</f>
        <v/>
      </c>
      <c r="E17" s="98" t="str">
        <f>IF($C17="","",VLOOKUP($C17,女子ﾃﾞｰﾀ貼付ｼｰﾄ!$A$3:$AA$34,3,FALSE))</f>
        <v/>
      </c>
      <c r="F17" s="24" t="str">
        <f>IF($C17="","",VLOOKUP($C17,女子ﾃﾞｰﾀ貼付ｼｰﾄ!$A$3:$AA$34,4,FALSE))</f>
        <v/>
      </c>
      <c r="G17" s="19" t="s">
        <v>164</v>
      </c>
      <c r="H17" s="64" t="str">
        <f>IF($C17="","",RIGHT(VLOOKUP($C17,女子ﾃﾞｰﾀ貼付ｼｰﾄ!$A$3:$AA$34,26,FALSE),1))</f>
        <v/>
      </c>
      <c r="I17" s="65" t="str">
        <f>IF($C17="","",TEXT(VLOOKUP($C17,女子ﾃﾞｰﾀ貼付ｼｰﾄ!$A$3:$AA$34,23,FALSE),"yyyymmdd"))</f>
        <v/>
      </c>
      <c r="J17" s="66" t="str">
        <f>IF($C17="","",VLOOKUP($C17,女子ﾃﾞｰﾀ貼付ｼｰﾄ!$A$3:$AA$34,21,FALSE))</f>
        <v/>
      </c>
      <c r="K17" s="99" t="str">
        <f>IF($C17="","",VLOOKUP($C17,女子ﾃﾞｰﾀ貼付ｼｰﾄ!$A$3:$AA$34,17,FALSE))</f>
        <v/>
      </c>
      <c r="L17" s="100" t="str" cm="1">
        <f t="array" ref="L17">IF($C17="","",VLOOKUP($C17,女子ﾃﾞｰﾀ貼付ｼｰﾄ!$A$3:$AA$34,14,aflse))</f>
        <v/>
      </c>
      <c r="M17" s="67"/>
      <c r="N17" s="55"/>
      <c r="O17" s="68"/>
      <c r="P17" s="69"/>
      <c r="Q17" s="73"/>
      <c r="R17" s="74"/>
      <c r="S17" s="72"/>
    </row>
    <row r="18" spans="1:19" s="25" customFormat="1" ht="24.95" customHeight="1" x14ac:dyDescent="0.15">
      <c r="A18" s="63">
        <v>11</v>
      </c>
      <c r="B18" s="55"/>
      <c r="C18" s="52"/>
      <c r="D18" s="19" t="str">
        <f>IF($C18="","",VLOOKUP($C18,女子ﾃﾞｰﾀ貼付ｼｰﾄ!$A$3:$AA$34,2,FALSE))</f>
        <v/>
      </c>
      <c r="E18" s="98" t="str">
        <f>IF($C18="","",VLOOKUP($C18,女子ﾃﾞｰﾀ貼付ｼｰﾄ!$A$3:$AA$34,3,FALSE))</f>
        <v/>
      </c>
      <c r="F18" s="24" t="str">
        <f>IF($C18="","",VLOOKUP($C18,女子ﾃﾞｰﾀ貼付ｼｰﾄ!$A$3:$AA$34,4,FALSE))</f>
        <v/>
      </c>
      <c r="G18" s="19" t="s">
        <v>164</v>
      </c>
      <c r="H18" s="64" t="str">
        <f>IF($C18="","",RIGHT(VLOOKUP($C18,女子ﾃﾞｰﾀ貼付ｼｰﾄ!$A$3:$AA$34,26,FALSE),1))</f>
        <v/>
      </c>
      <c r="I18" s="65" t="str">
        <f>IF($C18="","",TEXT(VLOOKUP($C18,女子ﾃﾞｰﾀ貼付ｼｰﾄ!$A$3:$AA$34,23,FALSE),"yyyymmdd"))</f>
        <v/>
      </c>
      <c r="J18" s="66" t="str">
        <f>IF($C18="","",VLOOKUP($C18,女子ﾃﾞｰﾀ貼付ｼｰﾄ!$A$3:$AA$34,21,FALSE))</f>
        <v/>
      </c>
      <c r="K18" s="99" t="str">
        <f>IF($C18="","",VLOOKUP($C18,女子ﾃﾞｰﾀ貼付ｼｰﾄ!$A$3:$AA$34,17,FALSE))</f>
        <v/>
      </c>
      <c r="L18" s="100" t="str" cm="1">
        <f t="array" ref="L18">IF($C18="","",VLOOKUP($C18,女子ﾃﾞｰﾀ貼付ｼｰﾄ!$A$3:$AA$34,14,aflse))</f>
        <v/>
      </c>
      <c r="M18" s="67"/>
      <c r="N18" s="55"/>
      <c r="O18" s="68"/>
      <c r="P18" s="69"/>
      <c r="Q18" s="73"/>
      <c r="R18" s="74"/>
      <c r="S18" s="72"/>
    </row>
    <row r="19" spans="1:19" s="25" customFormat="1" ht="24.95" customHeight="1" x14ac:dyDescent="0.15">
      <c r="A19" s="63">
        <v>12</v>
      </c>
      <c r="B19" s="55"/>
      <c r="C19" s="52"/>
      <c r="D19" s="19" t="str">
        <f>IF($C19="","",VLOOKUP($C19,女子ﾃﾞｰﾀ貼付ｼｰﾄ!$A$3:$AA$34,2,FALSE))</f>
        <v/>
      </c>
      <c r="E19" s="98" t="str">
        <f>IF($C19="","",VLOOKUP($C19,女子ﾃﾞｰﾀ貼付ｼｰﾄ!$A$3:$AA$34,3,FALSE))</f>
        <v/>
      </c>
      <c r="F19" s="24" t="str">
        <f>IF($C19="","",VLOOKUP($C19,女子ﾃﾞｰﾀ貼付ｼｰﾄ!$A$3:$AA$34,4,FALSE))</f>
        <v/>
      </c>
      <c r="G19" s="19" t="s">
        <v>164</v>
      </c>
      <c r="H19" s="64" t="str">
        <f>IF($C19="","",RIGHT(VLOOKUP($C19,女子ﾃﾞｰﾀ貼付ｼｰﾄ!$A$3:$AA$34,26,FALSE),1))</f>
        <v/>
      </c>
      <c r="I19" s="65" t="str">
        <f>IF($C19="","",TEXT(VLOOKUP($C19,女子ﾃﾞｰﾀ貼付ｼｰﾄ!$A$3:$AA$34,23,FALSE),"yyyymmdd"))</f>
        <v/>
      </c>
      <c r="J19" s="66" t="str">
        <f>IF($C19="","",VLOOKUP($C19,女子ﾃﾞｰﾀ貼付ｼｰﾄ!$A$3:$AA$34,21,FALSE))</f>
        <v/>
      </c>
      <c r="K19" s="99" t="str">
        <f>IF($C19="","",VLOOKUP($C19,女子ﾃﾞｰﾀ貼付ｼｰﾄ!$A$3:$AA$34,17,FALSE))</f>
        <v/>
      </c>
      <c r="L19" s="100" t="str" cm="1">
        <f t="array" ref="L19">IF($C19="","",VLOOKUP($C19,女子ﾃﾞｰﾀ貼付ｼｰﾄ!$A$3:$AA$34,14,aflse))</f>
        <v/>
      </c>
      <c r="M19" s="67"/>
      <c r="N19" s="55"/>
      <c r="O19" s="68"/>
      <c r="P19" s="69"/>
      <c r="Q19" s="73"/>
      <c r="R19" s="74"/>
      <c r="S19" s="72"/>
    </row>
    <row r="20" spans="1:19" s="25" customFormat="1" ht="24.95" customHeight="1" x14ac:dyDescent="0.15">
      <c r="A20" s="63">
        <v>13</v>
      </c>
      <c r="B20" s="75"/>
      <c r="C20" s="74"/>
      <c r="D20" s="19" t="str">
        <f>IF($C20="","",VLOOKUP($C20,女子ﾃﾞｰﾀ貼付ｼｰﾄ!$A$3:$AA$34,2,FALSE))</f>
        <v/>
      </c>
      <c r="E20" s="98" t="str">
        <f>IF($C20="","",VLOOKUP($C20,女子ﾃﾞｰﾀ貼付ｼｰﾄ!$A$3:$AA$34,3,FALSE))</f>
        <v/>
      </c>
      <c r="F20" s="24" t="str">
        <f>IF($C20="","",VLOOKUP($C20,女子ﾃﾞｰﾀ貼付ｼｰﾄ!$A$3:$AA$34,4,FALSE))</f>
        <v/>
      </c>
      <c r="G20" s="19" t="s">
        <v>164</v>
      </c>
      <c r="H20" s="64" t="str">
        <f>IF($C20="","",RIGHT(VLOOKUP($C20,女子ﾃﾞｰﾀ貼付ｼｰﾄ!$A$3:$AA$34,26,FALSE),1))</f>
        <v/>
      </c>
      <c r="I20" s="65" t="str">
        <f>IF($C20="","",TEXT(VLOOKUP($C20,女子ﾃﾞｰﾀ貼付ｼｰﾄ!$A$3:$AA$34,23,FALSE),"yyyymmdd"))</f>
        <v/>
      </c>
      <c r="J20" s="66" t="str">
        <f>IF($C20="","",VLOOKUP($C20,女子ﾃﾞｰﾀ貼付ｼｰﾄ!$A$3:$AA$34,21,FALSE))</f>
        <v/>
      </c>
      <c r="K20" s="99" t="str">
        <f>IF($C20="","",VLOOKUP($C20,女子ﾃﾞｰﾀ貼付ｼｰﾄ!$A$3:$AA$34,17,FALSE))</f>
        <v/>
      </c>
      <c r="L20" s="100" t="str" cm="1">
        <f t="array" ref="L20">IF($C20="","",VLOOKUP($C20,女子ﾃﾞｰﾀ貼付ｼｰﾄ!$A$3:$AA$34,14,aflse))</f>
        <v/>
      </c>
      <c r="M20" s="67"/>
      <c r="N20" s="55"/>
      <c r="O20" s="68"/>
      <c r="P20" s="69"/>
      <c r="Q20" s="73"/>
      <c r="R20" s="74"/>
      <c r="S20" s="72"/>
    </row>
    <row r="21" spans="1:19" s="25" customFormat="1" ht="24.95" customHeight="1" x14ac:dyDescent="0.15">
      <c r="A21" s="63">
        <v>14</v>
      </c>
      <c r="B21" s="75"/>
      <c r="C21" s="74"/>
      <c r="D21" s="19" t="str">
        <f>IF($C21="","",VLOOKUP($C21,女子ﾃﾞｰﾀ貼付ｼｰﾄ!$A$3:$AA$34,2,FALSE))</f>
        <v/>
      </c>
      <c r="E21" s="98" t="str">
        <f>IF($C21="","",VLOOKUP($C21,女子ﾃﾞｰﾀ貼付ｼｰﾄ!$A$3:$AA$34,3,FALSE))</f>
        <v/>
      </c>
      <c r="F21" s="24" t="str">
        <f>IF($C21="","",VLOOKUP($C21,女子ﾃﾞｰﾀ貼付ｼｰﾄ!$A$3:$AA$34,4,FALSE))</f>
        <v/>
      </c>
      <c r="G21" s="19" t="s">
        <v>164</v>
      </c>
      <c r="H21" s="64" t="str">
        <f>IF($C21="","",RIGHT(VLOOKUP($C21,女子ﾃﾞｰﾀ貼付ｼｰﾄ!$A$3:$AA$34,26,FALSE),1))</f>
        <v/>
      </c>
      <c r="I21" s="65" t="str">
        <f>IF($C21="","",TEXT(VLOOKUP($C21,女子ﾃﾞｰﾀ貼付ｼｰﾄ!$A$3:$AA$34,23,FALSE),"yyyymmdd"))</f>
        <v/>
      </c>
      <c r="J21" s="66" t="str">
        <f>IF($C21="","",VLOOKUP($C21,女子ﾃﾞｰﾀ貼付ｼｰﾄ!$A$3:$AA$34,21,FALSE))</f>
        <v/>
      </c>
      <c r="K21" s="99" t="str">
        <f>IF($C21="","",VLOOKUP($C21,女子ﾃﾞｰﾀ貼付ｼｰﾄ!$A$3:$AA$34,17,FALSE))</f>
        <v/>
      </c>
      <c r="L21" s="100" t="str" cm="1">
        <f t="array" ref="L21">IF($C21="","",VLOOKUP($C21,女子ﾃﾞｰﾀ貼付ｼｰﾄ!$A$3:$AA$34,14,aflse))</f>
        <v/>
      </c>
      <c r="M21" s="67"/>
      <c r="N21" s="55"/>
      <c r="O21" s="68"/>
      <c r="P21" s="69"/>
      <c r="Q21" s="73"/>
      <c r="R21" s="74"/>
      <c r="S21" s="72"/>
    </row>
    <row r="22" spans="1:19" s="25" customFormat="1" ht="24.95" customHeight="1" x14ac:dyDescent="0.15">
      <c r="A22" s="63">
        <v>15</v>
      </c>
      <c r="B22" s="75"/>
      <c r="C22" s="74"/>
      <c r="D22" s="19" t="str">
        <f>IF($C22="","",VLOOKUP($C22,女子ﾃﾞｰﾀ貼付ｼｰﾄ!$A$3:$AA$34,2,FALSE))</f>
        <v/>
      </c>
      <c r="E22" s="98" t="str">
        <f>IF($C22="","",VLOOKUP($C22,女子ﾃﾞｰﾀ貼付ｼｰﾄ!$A$3:$AA$34,3,FALSE))</f>
        <v/>
      </c>
      <c r="F22" s="24" t="str">
        <f>IF($C22="","",VLOOKUP($C22,女子ﾃﾞｰﾀ貼付ｼｰﾄ!$A$3:$AA$34,4,FALSE))</f>
        <v/>
      </c>
      <c r="G22" s="19" t="s">
        <v>164</v>
      </c>
      <c r="H22" s="64" t="str">
        <f>IF($C22="","",RIGHT(VLOOKUP($C22,女子ﾃﾞｰﾀ貼付ｼｰﾄ!$A$3:$AA$34,26,FALSE),1))</f>
        <v/>
      </c>
      <c r="I22" s="65" t="str">
        <f>IF($C22="","",TEXT(VLOOKUP($C22,女子ﾃﾞｰﾀ貼付ｼｰﾄ!$A$3:$AA$34,23,FALSE),"yyyymmdd"))</f>
        <v/>
      </c>
      <c r="J22" s="66" t="str">
        <f>IF($C22="","",VLOOKUP($C22,女子ﾃﾞｰﾀ貼付ｼｰﾄ!$A$3:$AA$34,21,FALSE))</f>
        <v/>
      </c>
      <c r="K22" s="99" t="str">
        <f>IF($C22="","",VLOOKUP($C22,女子ﾃﾞｰﾀ貼付ｼｰﾄ!$A$3:$AA$34,17,FALSE))</f>
        <v/>
      </c>
      <c r="L22" s="100" t="str" cm="1">
        <f t="array" ref="L22">IF($C22="","",VLOOKUP($C22,女子ﾃﾞｰﾀ貼付ｼｰﾄ!$A$3:$AA$34,14,aflse))</f>
        <v/>
      </c>
      <c r="M22" s="67"/>
      <c r="N22" s="55"/>
      <c r="O22" s="68"/>
      <c r="P22" s="69"/>
      <c r="Q22" s="73"/>
      <c r="R22" s="74"/>
      <c r="S22" s="72"/>
    </row>
    <row r="23" spans="1:19" s="25" customFormat="1" ht="24.95" customHeight="1" x14ac:dyDescent="0.15">
      <c r="A23" s="63">
        <v>16</v>
      </c>
      <c r="B23" s="75"/>
      <c r="C23" s="74"/>
      <c r="D23" s="19" t="str">
        <f>IF($C23="","",VLOOKUP($C23,女子ﾃﾞｰﾀ貼付ｼｰﾄ!$A$3:$AA$34,2,FALSE))</f>
        <v/>
      </c>
      <c r="E23" s="98" t="str">
        <f>IF($C23="","",VLOOKUP($C23,女子ﾃﾞｰﾀ貼付ｼｰﾄ!$A$3:$AA$34,3,FALSE))</f>
        <v/>
      </c>
      <c r="F23" s="24" t="str">
        <f>IF($C23="","",VLOOKUP($C23,女子ﾃﾞｰﾀ貼付ｼｰﾄ!$A$3:$AA$34,4,FALSE))</f>
        <v/>
      </c>
      <c r="G23" s="19" t="s">
        <v>164</v>
      </c>
      <c r="H23" s="64" t="str">
        <f>IF($C23="","",RIGHT(VLOOKUP($C23,女子ﾃﾞｰﾀ貼付ｼｰﾄ!$A$3:$AA$34,26,FALSE),1))</f>
        <v/>
      </c>
      <c r="I23" s="65" t="str">
        <f>IF($C23="","",TEXT(VLOOKUP($C23,女子ﾃﾞｰﾀ貼付ｼｰﾄ!$A$3:$AA$34,23,FALSE),"yyyymmdd"))</f>
        <v/>
      </c>
      <c r="J23" s="66" t="str">
        <f>IF($C23="","",VLOOKUP($C23,女子ﾃﾞｰﾀ貼付ｼｰﾄ!$A$3:$AA$34,21,FALSE))</f>
        <v/>
      </c>
      <c r="K23" s="99" t="str">
        <f>IF($C23="","",VLOOKUP($C23,女子ﾃﾞｰﾀ貼付ｼｰﾄ!$A$3:$AA$34,17,FALSE))</f>
        <v/>
      </c>
      <c r="L23" s="100" t="str" cm="1">
        <f t="array" ref="L23">IF($C23="","",VLOOKUP($C23,女子ﾃﾞｰﾀ貼付ｼｰﾄ!$A$3:$AA$34,14,aflse))</f>
        <v/>
      </c>
      <c r="M23" s="67"/>
      <c r="N23" s="75"/>
      <c r="O23" s="73"/>
      <c r="P23" s="76"/>
      <c r="Q23" s="73"/>
      <c r="R23" s="74"/>
      <c r="S23" s="72"/>
    </row>
    <row r="24" spans="1:19" s="25" customFormat="1" ht="24.95" customHeight="1" x14ac:dyDescent="0.15">
      <c r="A24" s="63">
        <v>17</v>
      </c>
      <c r="B24" s="75"/>
      <c r="C24" s="74"/>
      <c r="D24" s="19" t="str">
        <f>IF($C24="","",VLOOKUP($C24,女子ﾃﾞｰﾀ貼付ｼｰﾄ!$A$3:$AA$34,2,FALSE))</f>
        <v/>
      </c>
      <c r="E24" s="98" t="str">
        <f>IF($C24="","",VLOOKUP($C24,女子ﾃﾞｰﾀ貼付ｼｰﾄ!$A$3:$AA$34,3,FALSE))</f>
        <v/>
      </c>
      <c r="F24" s="24" t="str">
        <f>IF($C24="","",VLOOKUP($C24,女子ﾃﾞｰﾀ貼付ｼｰﾄ!$A$3:$AA$34,4,FALSE))</f>
        <v/>
      </c>
      <c r="G24" s="19" t="s">
        <v>164</v>
      </c>
      <c r="H24" s="64" t="str">
        <f>IF($C24="","",RIGHT(VLOOKUP($C24,女子ﾃﾞｰﾀ貼付ｼｰﾄ!$A$3:$AA$34,26,FALSE),1))</f>
        <v/>
      </c>
      <c r="I24" s="65" t="str">
        <f>IF($C24="","",TEXT(VLOOKUP($C24,女子ﾃﾞｰﾀ貼付ｼｰﾄ!$A$3:$AA$34,23,FALSE),"yyyymmdd"))</f>
        <v/>
      </c>
      <c r="J24" s="66" t="str">
        <f>IF($C24="","",VLOOKUP($C24,女子ﾃﾞｰﾀ貼付ｼｰﾄ!$A$3:$AA$34,21,FALSE))</f>
        <v/>
      </c>
      <c r="K24" s="99" t="str">
        <f>IF($C24="","",VLOOKUP($C24,女子ﾃﾞｰﾀ貼付ｼｰﾄ!$A$3:$AA$34,17,FALSE))</f>
        <v/>
      </c>
      <c r="L24" s="100" t="str" cm="1">
        <f t="array" ref="L24">IF($C24="","",VLOOKUP($C24,女子ﾃﾞｰﾀ貼付ｼｰﾄ!$A$3:$AA$34,14,aflse))</f>
        <v/>
      </c>
      <c r="M24" s="67"/>
      <c r="N24" s="75"/>
      <c r="O24" s="73"/>
      <c r="P24" s="76"/>
      <c r="Q24" s="73"/>
      <c r="R24" s="74"/>
      <c r="S24" s="72"/>
    </row>
    <row r="25" spans="1:19" s="25" customFormat="1" ht="24.95" customHeight="1" x14ac:dyDescent="0.15">
      <c r="A25" s="63">
        <v>18</v>
      </c>
      <c r="B25" s="75"/>
      <c r="C25" s="74"/>
      <c r="D25" s="19" t="str">
        <f>IF($C25="","",VLOOKUP($C25,女子ﾃﾞｰﾀ貼付ｼｰﾄ!$A$3:$AA$34,2,FALSE))</f>
        <v/>
      </c>
      <c r="E25" s="98" t="str">
        <f>IF($C25="","",VLOOKUP($C25,女子ﾃﾞｰﾀ貼付ｼｰﾄ!$A$3:$AA$34,3,FALSE))</f>
        <v/>
      </c>
      <c r="F25" s="24" t="str">
        <f>IF($C25="","",VLOOKUP($C25,女子ﾃﾞｰﾀ貼付ｼｰﾄ!$A$3:$AA$34,4,FALSE))</f>
        <v/>
      </c>
      <c r="G25" s="19" t="s">
        <v>164</v>
      </c>
      <c r="H25" s="64" t="str">
        <f>IF($C25="","",RIGHT(VLOOKUP($C25,女子ﾃﾞｰﾀ貼付ｼｰﾄ!$A$3:$AA$34,26,FALSE),1))</f>
        <v/>
      </c>
      <c r="I25" s="65" t="str">
        <f>IF($C25="","",TEXT(VLOOKUP($C25,女子ﾃﾞｰﾀ貼付ｼｰﾄ!$A$3:$AA$34,23,FALSE),"yyyymmdd"))</f>
        <v/>
      </c>
      <c r="J25" s="66" t="str">
        <f>IF($C25="","",VLOOKUP($C25,女子ﾃﾞｰﾀ貼付ｼｰﾄ!$A$3:$AA$34,21,FALSE))</f>
        <v/>
      </c>
      <c r="K25" s="99" t="str">
        <f>IF($C25="","",VLOOKUP($C25,女子ﾃﾞｰﾀ貼付ｼｰﾄ!$A$3:$AA$34,17,FALSE))</f>
        <v/>
      </c>
      <c r="L25" s="100" t="str" cm="1">
        <f t="array" ref="L25">IF($C25="","",VLOOKUP($C25,女子ﾃﾞｰﾀ貼付ｼｰﾄ!$A$3:$AA$34,14,aflse))</f>
        <v/>
      </c>
      <c r="M25" s="67"/>
      <c r="N25" s="75"/>
      <c r="O25" s="73"/>
      <c r="P25" s="76"/>
      <c r="Q25" s="73"/>
      <c r="R25" s="74"/>
      <c r="S25" s="72"/>
    </row>
    <row r="26" spans="1:19" s="25" customFormat="1" ht="24.95" customHeight="1" x14ac:dyDescent="0.15">
      <c r="A26" s="63">
        <v>19</v>
      </c>
      <c r="B26" s="75"/>
      <c r="C26" s="74"/>
      <c r="D26" s="19" t="str">
        <f>IF($C26="","",VLOOKUP($C26,女子ﾃﾞｰﾀ貼付ｼｰﾄ!$A$3:$AA$34,2,FALSE))</f>
        <v/>
      </c>
      <c r="E26" s="98" t="str">
        <f>IF($C26="","",VLOOKUP($C26,女子ﾃﾞｰﾀ貼付ｼｰﾄ!$A$3:$AA$34,3,FALSE))</f>
        <v/>
      </c>
      <c r="F26" s="24" t="str">
        <f>IF($C26="","",VLOOKUP($C26,女子ﾃﾞｰﾀ貼付ｼｰﾄ!$A$3:$AA$34,4,FALSE))</f>
        <v/>
      </c>
      <c r="G26" s="19" t="s">
        <v>164</v>
      </c>
      <c r="H26" s="64" t="str">
        <f>IF($C26="","",RIGHT(VLOOKUP($C26,女子ﾃﾞｰﾀ貼付ｼｰﾄ!$A$3:$AA$34,26,FALSE),1))</f>
        <v/>
      </c>
      <c r="I26" s="65" t="str">
        <f>IF($C26="","",TEXT(VLOOKUP($C26,女子ﾃﾞｰﾀ貼付ｼｰﾄ!$A$3:$AA$34,23,FALSE),"yyyymmdd"))</f>
        <v/>
      </c>
      <c r="J26" s="66" t="str">
        <f>IF($C26="","",VLOOKUP($C26,女子ﾃﾞｰﾀ貼付ｼｰﾄ!$A$3:$AA$34,21,FALSE))</f>
        <v/>
      </c>
      <c r="K26" s="99" t="str">
        <f>IF($C26="","",VLOOKUP($C26,女子ﾃﾞｰﾀ貼付ｼｰﾄ!$A$3:$AA$34,17,FALSE))</f>
        <v/>
      </c>
      <c r="L26" s="100" t="str" cm="1">
        <f t="array" ref="L26">IF($C26="","",VLOOKUP($C26,女子ﾃﾞｰﾀ貼付ｼｰﾄ!$A$3:$AA$34,14,aflse))</f>
        <v/>
      </c>
      <c r="M26" s="67"/>
      <c r="N26" s="75"/>
      <c r="O26" s="73"/>
      <c r="P26" s="76"/>
      <c r="Q26" s="73"/>
      <c r="R26" s="74"/>
      <c r="S26" s="72"/>
    </row>
    <row r="27" spans="1:19" s="25" customFormat="1" ht="24.95" customHeight="1" x14ac:dyDescent="0.15">
      <c r="A27" s="63">
        <v>20</v>
      </c>
      <c r="B27" s="75"/>
      <c r="C27" s="74"/>
      <c r="D27" s="19" t="str">
        <f>IF($C27="","",VLOOKUP($C27,女子ﾃﾞｰﾀ貼付ｼｰﾄ!$A$3:$AA$34,2,FALSE))</f>
        <v/>
      </c>
      <c r="E27" s="98" t="str">
        <f>IF($C27="","",VLOOKUP($C27,女子ﾃﾞｰﾀ貼付ｼｰﾄ!$A$3:$AA$34,3,FALSE))</f>
        <v/>
      </c>
      <c r="F27" s="24" t="str">
        <f>IF($C27="","",VLOOKUP($C27,女子ﾃﾞｰﾀ貼付ｼｰﾄ!$A$3:$AA$34,4,FALSE))</f>
        <v/>
      </c>
      <c r="G27" s="19" t="s">
        <v>164</v>
      </c>
      <c r="H27" s="64" t="str">
        <f>IF($C27="","",RIGHT(VLOOKUP($C27,女子ﾃﾞｰﾀ貼付ｼｰﾄ!$A$3:$AA$34,26,FALSE),1))</f>
        <v/>
      </c>
      <c r="I27" s="65" t="str">
        <f>IF($C27="","",TEXT(VLOOKUP($C27,女子ﾃﾞｰﾀ貼付ｼｰﾄ!$A$3:$AA$34,23,FALSE),"yyyymmdd"))</f>
        <v/>
      </c>
      <c r="J27" s="66" t="str">
        <f>IF($C27="","",VLOOKUP($C27,女子ﾃﾞｰﾀ貼付ｼｰﾄ!$A$3:$AA$34,21,FALSE))</f>
        <v/>
      </c>
      <c r="K27" s="99" t="str">
        <f>IF($C27="","",VLOOKUP($C27,女子ﾃﾞｰﾀ貼付ｼｰﾄ!$A$3:$AA$34,17,FALSE))</f>
        <v/>
      </c>
      <c r="L27" s="100" t="str" cm="1">
        <f t="array" ref="L27">IF($C27="","",VLOOKUP($C27,女子ﾃﾞｰﾀ貼付ｼｰﾄ!$A$3:$AA$34,14,aflse))</f>
        <v/>
      </c>
      <c r="M27" s="67"/>
      <c r="N27" s="75"/>
      <c r="O27" s="73"/>
      <c r="P27" s="76"/>
      <c r="Q27" s="73"/>
      <c r="R27" s="74"/>
      <c r="S27" s="72"/>
    </row>
    <row r="28" spans="1:19" s="25" customFormat="1" ht="24.95" customHeight="1" x14ac:dyDescent="0.15">
      <c r="A28" s="63">
        <v>21</v>
      </c>
      <c r="B28" s="75"/>
      <c r="C28" s="74"/>
      <c r="D28" s="19" t="str">
        <f>IF($C28="","",VLOOKUP($C28,女子ﾃﾞｰﾀ貼付ｼｰﾄ!$A$3:$AA$34,2,FALSE))</f>
        <v/>
      </c>
      <c r="E28" s="98" t="str">
        <f>IF($C28="","",VLOOKUP($C28,女子ﾃﾞｰﾀ貼付ｼｰﾄ!$A$3:$AA$34,3,FALSE))</f>
        <v/>
      </c>
      <c r="F28" s="24" t="str">
        <f>IF($C28="","",VLOOKUP($C28,女子ﾃﾞｰﾀ貼付ｼｰﾄ!$A$3:$AA$34,4,FALSE))</f>
        <v/>
      </c>
      <c r="G28" s="19" t="s">
        <v>164</v>
      </c>
      <c r="H28" s="64" t="str">
        <f>IF($C28="","",RIGHT(VLOOKUP($C28,女子ﾃﾞｰﾀ貼付ｼｰﾄ!$A$3:$AA$34,26,FALSE),1))</f>
        <v/>
      </c>
      <c r="I28" s="65" t="str">
        <f>IF($C28="","",TEXT(VLOOKUP($C28,女子ﾃﾞｰﾀ貼付ｼｰﾄ!$A$3:$AA$34,23,FALSE),"yyyymmdd"))</f>
        <v/>
      </c>
      <c r="J28" s="66" t="str">
        <f>IF($C28="","",VLOOKUP($C28,女子ﾃﾞｰﾀ貼付ｼｰﾄ!$A$3:$AA$34,21,FALSE))</f>
        <v/>
      </c>
      <c r="K28" s="99" t="str">
        <f>IF($C28="","",VLOOKUP($C28,女子ﾃﾞｰﾀ貼付ｼｰﾄ!$A$3:$AA$34,17,FALSE))</f>
        <v/>
      </c>
      <c r="L28" s="100" t="str" cm="1">
        <f t="array" ref="L28">IF($C28="","",VLOOKUP($C28,女子ﾃﾞｰﾀ貼付ｼｰﾄ!$A$3:$AA$34,14,aflse))</f>
        <v/>
      </c>
      <c r="M28" s="67"/>
      <c r="N28" s="75"/>
      <c r="O28" s="73"/>
      <c r="P28" s="76"/>
      <c r="Q28" s="73"/>
      <c r="R28" s="74"/>
      <c r="S28" s="72"/>
    </row>
    <row r="29" spans="1:19" s="25" customFormat="1" ht="24.95" customHeight="1" x14ac:dyDescent="0.15">
      <c r="A29" s="63">
        <v>22</v>
      </c>
      <c r="B29" s="75"/>
      <c r="C29" s="74"/>
      <c r="D29" s="19" t="str">
        <f>IF($C29="","",VLOOKUP($C29,女子ﾃﾞｰﾀ貼付ｼｰﾄ!$A$3:$AA$34,2,FALSE))</f>
        <v/>
      </c>
      <c r="E29" s="98" t="str">
        <f>IF($C29="","",VLOOKUP($C29,女子ﾃﾞｰﾀ貼付ｼｰﾄ!$A$3:$AA$34,3,FALSE))</f>
        <v/>
      </c>
      <c r="F29" s="24" t="str">
        <f>IF($C29="","",VLOOKUP($C29,女子ﾃﾞｰﾀ貼付ｼｰﾄ!$A$3:$AA$34,4,FALSE))</f>
        <v/>
      </c>
      <c r="G29" s="19" t="s">
        <v>164</v>
      </c>
      <c r="H29" s="64" t="str">
        <f>IF($C29="","",RIGHT(VLOOKUP($C29,女子ﾃﾞｰﾀ貼付ｼｰﾄ!$A$3:$AA$34,26,FALSE),1))</f>
        <v/>
      </c>
      <c r="I29" s="65" t="str">
        <f>IF($C29="","",TEXT(VLOOKUP($C29,女子ﾃﾞｰﾀ貼付ｼｰﾄ!$A$3:$AA$34,23,FALSE),"yyyymmdd"))</f>
        <v/>
      </c>
      <c r="J29" s="66" t="str">
        <f>IF($C29="","",VLOOKUP($C29,女子ﾃﾞｰﾀ貼付ｼｰﾄ!$A$3:$AA$34,21,FALSE))</f>
        <v/>
      </c>
      <c r="K29" s="99" t="str">
        <f>IF($C29="","",VLOOKUP($C29,女子ﾃﾞｰﾀ貼付ｼｰﾄ!$A$3:$AA$34,17,FALSE))</f>
        <v/>
      </c>
      <c r="L29" s="100" t="str" cm="1">
        <f t="array" ref="L29">IF($C29="","",VLOOKUP($C29,女子ﾃﾞｰﾀ貼付ｼｰﾄ!$A$3:$AA$34,14,aflse))</f>
        <v/>
      </c>
      <c r="M29" s="67"/>
      <c r="N29" s="75"/>
      <c r="O29" s="73"/>
      <c r="P29" s="76"/>
      <c r="Q29" s="73"/>
      <c r="R29" s="74"/>
      <c r="S29" s="72"/>
    </row>
    <row r="30" spans="1:19" s="25" customFormat="1" ht="24.95" customHeight="1" x14ac:dyDescent="0.15">
      <c r="A30" s="63">
        <v>23</v>
      </c>
      <c r="B30" s="75"/>
      <c r="C30" s="74"/>
      <c r="D30" s="19" t="str">
        <f>IF($C30="","",VLOOKUP($C30,女子ﾃﾞｰﾀ貼付ｼｰﾄ!$A$3:$AA$34,2,FALSE))</f>
        <v/>
      </c>
      <c r="E30" s="98" t="str">
        <f>IF($C30="","",VLOOKUP($C30,女子ﾃﾞｰﾀ貼付ｼｰﾄ!$A$3:$AA$34,3,FALSE))</f>
        <v/>
      </c>
      <c r="F30" s="24" t="str">
        <f>IF($C30="","",VLOOKUP($C30,女子ﾃﾞｰﾀ貼付ｼｰﾄ!$A$3:$AA$34,4,FALSE))</f>
        <v/>
      </c>
      <c r="G30" s="19" t="s">
        <v>164</v>
      </c>
      <c r="H30" s="64" t="str">
        <f>IF($C30="","",RIGHT(VLOOKUP($C30,女子ﾃﾞｰﾀ貼付ｼｰﾄ!$A$3:$AA$34,26,FALSE),1))</f>
        <v/>
      </c>
      <c r="I30" s="65" t="str">
        <f>IF($C30="","",TEXT(VLOOKUP($C30,女子ﾃﾞｰﾀ貼付ｼｰﾄ!$A$3:$AA$34,23,FALSE),"yyyymmdd"))</f>
        <v/>
      </c>
      <c r="J30" s="66" t="str">
        <f>IF($C30="","",VLOOKUP($C30,女子ﾃﾞｰﾀ貼付ｼｰﾄ!$A$3:$AA$34,21,FALSE))</f>
        <v/>
      </c>
      <c r="K30" s="99" t="str">
        <f>IF($C30="","",VLOOKUP($C30,女子ﾃﾞｰﾀ貼付ｼｰﾄ!$A$3:$AA$34,17,FALSE))</f>
        <v/>
      </c>
      <c r="L30" s="100" t="str" cm="1">
        <f t="array" ref="L30">IF($C30="","",VLOOKUP($C30,女子ﾃﾞｰﾀ貼付ｼｰﾄ!$A$3:$AA$34,14,aflse))</f>
        <v/>
      </c>
      <c r="M30" s="67"/>
      <c r="N30" s="75"/>
      <c r="O30" s="73"/>
      <c r="P30" s="76"/>
      <c r="Q30" s="73"/>
      <c r="R30" s="74"/>
      <c r="S30" s="72"/>
    </row>
    <row r="31" spans="1:19" s="25" customFormat="1" ht="24.95" customHeight="1" x14ac:dyDescent="0.15">
      <c r="A31" s="63">
        <v>24</v>
      </c>
      <c r="B31" s="75"/>
      <c r="C31" s="74"/>
      <c r="D31" s="19" t="str">
        <f>IF($C31="","",VLOOKUP($C31,女子ﾃﾞｰﾀ貼付ｼｰﾄ!$A$3:$AA$34,2,FALSE))</f>
        <v/>
      </c>
      <c r="E31" s="98" t="str">
        <f>IF($C31="","",VLOOKUP($C31,女子ﾃﾞｰﾀ貼付ｼｰﾄ!$A$3:$AA$34,3,FALSE))</f>
        <v/>
      </c>
      <c r="F31" s="24" t="str">
        <f>IF($C31="","",VLOOKUP($C31,女子ﾃﾞｰﾀ貼付ｼｰﾄ!$A$3:$AA$34,4,FALSE))</f>
        <v/>
      </c>
      <c r="G31" s="19" t="s">
        <v>164</v>
      </c>
      <c r="H31" s="64" t="str">
        <f>IF($C31="","",RIGHT(VLOOKUP($C31,女子ﾃﾞｰﾀ貼付ｼｰﾄ!$A$3:$AA$34,26,FALSE),1))</f>
        <v/>
      </c>
      <c r="I31" s="65" t="str">
        <f>IF($C31="","",TEXT(VLOOKUP($C31,女子ﾃﾞｰﾀ貼付ｼｰﾄ!$A$3:$AA$34,23,FALSE),"yyyymmdd"))</f>
        <v/>
      </c>
      <c r="J31" s="66" t="str">
        <f>IF($C31="","",VLOOKUP($C31,女子ﾃﾞｰﾀ貼付ｼｰﾄ!$A$3:$AA$34,21,FALSE))</f>
        <v/>
      </c>
      <c r="K31" s="99" t="str">
        <f>IF($C31="","",VLOOKUP($C31,女子ﾃﾞｰﾀ貼付ｼｰﾄ!$A$3:$AA$34,17,FALSE))</f>
        <v/>
      </c>
      <c r="L31" s="100" t="str" cm="1">
        <f t="array" ref="L31">IF($C31="","",VLOOKUP($C31,女子ﾃﾞｰﾀ貼付ｼｰﾄ!$A$3:$AA$34,14,aflse))</f>
        <v/>
      </c>
      <c r="M31" s="67"/>
      <c r="N31" s="75"/>
      <c r="O31" s="73"/>
      <c r="P31" s="76"/>
      <c r="Q31" s="73"/>
      <c r="R31" s="74"/>
      <c r="S31" s="72"/>
    </row>
    <row r="32" spans="1:19" s="25" customFormat="1" ht="24.95" customHeight="1" x14ac:dyDescent="0.15">
      <c r="A32" s="63">
        <v>25</v>
      </c>
      <c r="B32" s="75"/>
      <c r="C32" s="74"/>
      <c r="D32" s="19" t="str">
        <f>IF($C32="","",VLOOKUP($C32,女子ﾃﾞｰﾀ貼付ｼｰﾄ!$A$3:$AA$34,2,FALSE))</f>
        <v/>
      </c>
      <c r="E32" s="98" t="str">
        <f>IF($C32="","",VLOOKUP($C32,女子ﾃﾞｰﾀ貼付ｼｰﾄ!$A$3:$AA$34,3,FALSE))</f>
        <v/>
      </c>
      <c r="F32" s="24" t="str">
        <f>IF($C32="","",VLOOKUP($C32,女子ﾃﾞｰﾀ貼付ｼｰﾄ!$A$3:$AA$34,4,FALSE))</f>
        <v/>
      </c>
      <c r="G32" s="19" t="s">
        <v>164</v>
      </c>
      <c r="H32" s="64" t="str">
        <f>IF($C32="","",RIGHT(VLOOKUP($C32,女子ﾃﾞｰﾀ貼付ｼｰﾄ!$A$3:$AA$34,26,FALSE),1))</f>
        <v/>
      </c>
      <c r="I32" s="65" t="str">
        <f>IF($C32="","",TEXT(VLOOKUP($C32,女子ﾃﾞｰﾀ貼付ｼｰﾄ!$A$3:$AA$34,23,FALSE),"yyyymmdd"))</f>
        <v/>
      </c>
      <c r="J32" s="66" t="str">
        <f>IF($C32="","",VLOOKUP($C32,女子ﾃﾞｰﾀ貼付ｼｰﾄ!$A$3:$AA$34,21,FALSE))</f>
        <v/>
      </c>
      <c r="K32" s="99" t="str">
        <f>IF($C32="","",VLOOKUP($C32,女子ﾃﾞｰﾀ貼付ｼｰﾄ!$A$3:$AA$34,17,FALSE))</f>
        <v/>
      </c>
      <c r="L32" s="100" t="str" cm="1">
        <f t="array" ref="L32">IF($C32="","",VLOOKUP($C32,女子ﾃﾞｰﾀ貼付ｼｰﾄ!$A$3:$AA$34,14,aflse))</f>
        <v/>
      </c>
      <c r="M32" s="67"/>
      <c r="N32" s="75"/>
      <c r="O32" s="73"/>
      <c r="P32" s="76"/>
      <c r="Q32" s="73"/>
      <c r="R32" s="74"/>
      <c r="S32" s="72"/>
    </row>
    <row r="33" spans="1:19" s="25" customFormat="1" ht="24.95" customHeight="1" x14ac:dyDescent="0.15">
      <c r="A33" s="63">
        <v>26</v>
      </c>
      <c r="B33" s="75"/>
      <c r="C33" s="74"/>
      <c r="D33" s="19" t="str">
        <f>IF($C33="","",VLOOKUP($C33,女子ﾃﾞｰﾀ貼付ｼｰﾄ!$A$3:$AA$34,2,FALSE))</f>
        <v/>
      </c>
      <c r="E33" s="98" t="str">
        <f>IF($C33="","",VLOOKUP($C33,女子ﾃﾞｰﾀ貼付ｼｰﾄ!$A$3:$AA$34,3,FALSE))</f>
        <v/>
      </c>
      <c r="F33" s="24" t="str">
        <f>IF($C33="","",VLOOKUP($C33,女子ﾃﾞｰﾀ貼付ｼｰﾄ!$A$3:$AA$34,4,FALSE))</f>
        <v/>
      </c>
      <c r="G33" s="19" t="s">
        <v>164</v>
      </c>
      <c r="H33" s="64" t="str">
        <f>IF($C33="","",RIGHT(VLOOKUP($C33,女子ﾃﾞｰﾀ貼付ｼｰﾄ!$A$3:$AA$34,26,FALSE),1))</f>
        <v/>
      </c>
      <c r="I33" s="65" t="str">
        <f>IF($C33="","",TEXT(VLOOKUP($C33,女子ﾃﾞｰﾀ貼付ｼｰﾄ!$A$3:$AA$34,23,FALSE),"yyyymmdd"))</f>
        <v/>
      </c>
      <c r="J33" s="66" t="str">
        <f>IF($C33="","",VLOOKUP($C33,女子ﾃﾞｰﾀ貼付ｼｰﾄ!$A$3:$AA$34,21,FALSE))</f>
        <v/>
      </c>
      <c r="K33" s="99" t="str">
        <f>IF($C33="","",VLOOKUP($C33,女子ﾃﾞｰﾀ貼付ｼｰﾄ!$A$3:$AA$34,17,FALSE))</f>
        <v/>
      </c>
      <c r="L33" s="100" t="str" cm="1">
        <f t="array" ref="L33">IF($C33="","",VLOOKUP($C33,女子ﾃﾞｰﾀ貼付ｼｰﾄ!$A$3:$AA$34,14,aflse))</f>
        <v/>
      </c>
      <c r="M33" s="67"/>
      <c r="N33" s="75"/>
      <c r="O33" s="73"/>
      <c r="P33" s="76"/>
      <c r="Q33" s="73"/>
      <c r="R33" s="74"/>
      <c r="S33" s="72"/>
    </row>
    <row r="34" spans="1:19" s="25" customFormat="1" ht="24.95" customHeight="1" x14ac:dyDescent="0.15">
      <c r="A34" s="63">
        <v>27</v>
      </c>
      <c r="B34" s="75"/>
      <c r="C34" s="74"/>
      <c r="D34" s="19" t="str">
        <f>IF($C34="","",VLOOKUP($C34,女子ﾃﾞｰﾀ貼付ｼｰﾄ!$A$3:$AA$34,2,FALSE))</f>
        <v/>
      </c>
      <c r="E34" s="98" t="str">
        <f>IF($C34="","",VLOOKUP($C34,女子ﾃﾞｰﾀ貼付ｼｰﾄ!$A$3:$AA$34,3,FALSE))</f>
        <v/>
      </c>
      <c r="F34" s="24" t="str">
        <f>IF($C34="","",VLOOKUP($C34,女子ﾃﾞｰﾀ貼付ｼｰﾄ!$A$3:$AA$34,4,FALSE))</f>
        <v/>
      </c>
      <c r="G34" s="19" t="s">
        <v>164</v>
      </c>
      <c r="H34" s="64" t="str">
        <f>IF($C34="","",RIGHT(VLOOKUP($C34,女子ﾃﾞｰﾀ貼付ｼｰﾄ!$A$3:$AA$34,26,FALSE),1))</f>
        <v/>
      </c>
      <c r="I34" s="65" t="str">
        <f>IF($C34="","",TEXT(VLOOKUP($C34,女子ﾃﾞｰﾀ貼付ｼｰﾄ!$A$3:$AA$34,23,FALSE),"yyyymmdd"))</f>
        <v/>
      </c>
      <c r="J34" s="66" t="str">
        <f>IF($C34="","",VLOOKUP($C34,女子ﾃﾞｰﾀ貼付ｼｰﾄ!$A$3:$AA$34,21,FALSE))</f>
        <v/>
      </c>
      <c r="K34" s="99" t="str">
        <f>IF($C34="","",VLOOKUP($C34,女子ﾃﾞｰﾀ貼付ｼｰﾄ!$A$3:$AA$34,17,FALSE))</f>
        <v/>
      </c>
      <c r="L34" s="100" t="str" cm="1">
        <f t="array" ref="L34">IF($C34="","",VLOOKUP($C34,女子ﾃﾞｰﾀ貼付ｼｰﾄ!$A$3:$AA$34,14,aflse))</f>
        <v/>
      </c>
      <c r="M34" s="67"/>
      <c r="N34" s="75"/>
      <c r="O34" s="73"/>
      <c r="P34" s="76"/>
      <c r="Q34" s="73"/>
      <c r="R34" s="74"/>
      <c r="S34" s="72"/>
    </row>
    <row r="35" spans="1:19" s="25" customFormat="1" ht="24.95" customHeight="1" x14ac:dyDescent="0.15">
      <c r="A35" s="63">
        <v>28</v>
      </c>
      <c r="B35" s="75"/>
      <c r="C35" s="74"/>
      <c r="D35" s="19" t="str">
        <f>IF($C35="","",VLOOKUP($C35,女子ﾃﾞｰﾀ貼付ｼｰﾄ!$A$3:$AA$34,2,FALSE))</f>
        <v/>
      </c>
      <c r="E35" s="98" t="str">
        <f>IF($C35="","",VLOOKUP($C35,女子ﾃﾞｰﾀ貼付ｼｰﾄ!$A$3:$AA$34,3,FALSE))</f>
        <v/>
      </c>
      <c r="F35" s="24" t="str">
        <f>IF($C35="","",VLOOKUP($C35,女子ﾃﾞｰﾀ貼付ｼｰﾄ!$A$3:$AA$34,4,FALSE))</f>
        <v/>
      </c>
      <c r="G35" s="19" t="s">
        <v>164</v>
      </c>
      <c r="H35" s="64" t="str">
        <f>IF($C35="","",RIGHT(VLOOKUP($C35,女子ﾃﾞｰﾀ貼付ｼｰﾄ!$A$3:$AA$34,26,FALSE),1))</f>
        <v/>
      </c>
      <c r="I35" s="65" t="str">
        <f>IF($C35="","",TEXT(VLOOKUP($C35,女子ﾃﾞｰﾀ貼付ｼｰﾄ!$A$3:$AA$34,23,FALSE),"yyyymmdd"))</f>
        <v/>
      </c>
      <c r="J35" s="66" t="str">
        <f>IF($C35="","",VLOOKUP($C35,女子ﾃﾞｰﾀ貼付ｼｰﾄ!$A$3:$AA$34,21,FALSE))</f>
        <v/>
      </c>
      <c r="K35" s="99" t="str">
        <f>IF($C35="","",VLOOKUP($C35,女子ﾃﾞｰﾀ貼付ｼｰﾄ!$A$3:$AA$34,17,FALSE))</f>
        <v/>
      </c>
      <c r="L35" s="100" t="str" cm="1">
        <f t="array" ref="L35">IF($C35="","",VLOOKUP($C35,女子ﾃﾞｰﾀ貼付ｼｰﾄ!$A$3:$AA$34,14,aflse))</f>
        <v/>
      </c>
      <c r="M35" s="67"/>
      <c r="N35" s="75"/>
      <c r="O35" s="73"/>
      <c r="P35" s="76"/>
      <c r="Q35" s="73"/>
      <c r="R35" s="74"/>
      <c r="S35" s="72"/>
    </row>
    <row r="36" spans="1:19" s="25" customFormat="1" ht="24.95" customHeight="1" x14ac:dyDescent="0.15">
      <c r="A36" s="63">
        <v>29</v>
      </c>
      <c r="B36" s="75"/>
      <c r="C36" s="74"/>
      <c r="D36" s="19" t="str">
        <f>IF($C36="","",VLOOKUP($C36,女子ﾃﾞｰﾀ貼付ｼｰﾄ!$A$3:$AA$34,2,FALSE))</f>
        <v/>
      </c>
      <c r="E36" s="98" t="str">
        <f>IF($C36="","",VLOOKUP($C36,女子ﾃﾞｰﾀ貼付ｼｰﾄ!$A$3:$AA$34,3,FALSE))</f>
        <v/>
      </c>
      <c r="F36" s="24" t="str">
        <f>IF($C36="","",VLOOKUP($C36,女子ﾃﾞｰﾀ貼付ｼｰﾄ!$A$3:$AA$34,4,FALSE))</f>
        <v/>
      </c>
      <c r="G36" s="19" t="s">
        <v>164</v>
      </c>
      <c r="H36" s="64" t="str">
        <f>IF($C36="","",RIGHT(VLOOKUP($C36,女子ﾃﾞｰﾀ貼付ｼｰﾄ!$A$3:$AA$34,26,FALSE),1))</f>
        <v/>
      </c>
      <c r="I36" s="65" t="str">
        <f>IF($C36="","",TEXT(VLOOKUP($C36,女子ﾃﾞｰﾀ貼付ｼｰﾄ!$A$3:$AA$34,23,FALSE),"yyyymmdd"))</f>
        <v/>
      </c>
      <c r="J36" s="66" t="str">
        <f>IF($C36="","",VLOOKUP($C36,女子ﾃﾞｰﾀ貼付ｼｰﾄ!$A$3:$AA$34,21,FALSE))</f>
        <v/>
      </c>
      <c r="K36" s="99" t="str">
        <f>IF($C36="","",VLOOKUP($C36,女子ﾃﾞｰﾀ貼付ｼｰﾄ!$A$3:$AA$34,17,FALSE))</f>
        <v/>
      </c>
      <c r="L36" s="100" t="str" cm="1">
        <f t="array" ref="L36">IF($C36="","",VLOOKUP($C36,女子ﾃﾞｰﾀ貼付ｼｰﾄ!$A$3:$AA$34,14,aflse))</f>
        <v/>
      </c>
      <c r="M36" s="67"/>
      <c r="N36" s="75"/>
      <c r="O36" s="73"/>
      <c r="P36" s="76"/>
      <c r="Q36" s="73"/>
      <c r="R36" s="74"/>
      <c r="S36" s="72"/>
    </row>
    <row r="37" spans="1:19" s="25" customFormat="1" ht="24.95" customHeight="1" x14ac:dyDescent="0.15">
      <c r="A37" s="63">
        <v>30</v>
      </c>
      <c r="B37" s="75"/>
      <c r="C37" s="74"/>
      <c r="D37" s="19" t="str">
        <f>IF($C37="","",VLOOKUP($C37,女子ﾃﾞｰﾀ貼付ｼｰﾄ!$A$3:$AA$34,2,FALSE))</f>
        <v/>
      </c>
      <c r="E37" s="98" t="str">
        <f>IF($C37="","",VLOOKUP($C37,女子ﾃﾞｰﾀ貼付ｼｰﾄ!$A$3:$AA$34,3,FALSE))</f>
        <v/>
      </c>
      <c r="F37" s="24" t="str">
        <f>IF($C37="","",VLOOKUP($C37,女子ﾃﾞｰﾀ貼付ｼｰﾄ!$A$3:$AA$34,4,FALSE))</f>
        <v/>
      </c>
      <c r="G37" s="19" t="s">
        <v>164</v>
      </c>
      <c r="H37" s="64" t="str">
        <f>IF($C37="","",RIGHT(VLOOKUP($C37,女子ﾃﾞｰﾀ貼付ｼｰﾄ!$A$3:$AA$34,26,FALSE),1))</f>
        <v/>
      </c>
      <c r="I37" s="65" t="str">
        <f>IF($C37="","",TEXT(VLOOKUP($C37,女子ﾃﾞｰﾀ貼付ｼｰﾄ!$A$3:$AA$34,23,FALSE),"yyyymmdd"))</f>
        <v/>
      </c>
      <c r="J37" s="66" t="str">
        <f>IF($C37="","",VLOOKUP($C37,女子ﾃﾞｰﾀ貼付ｼｰﾄ!$A$3:$AA$34,21,FALSE))</f>
        <v/>
      </c>
      <c r="K37" s="99" t="str">
        <f>IF($C37="","",VLOOKUP($C37,女子ﾃﾞｰﾀ貼付ｼｰﾄ!$A$3:$AA$34,17,FALSE))</f>
        <v/>
      </c>
      <c r="L37" s="100" t="str" cm="1">
        <f t="array" ref="L37">IF($C37="","",VLOOKUP($C37,女子ﾃﾞｰﾀ貼付ｼｰﾄ!$A$3:$AA$34,14,aflse))</f>
        <v/>
      </c>
      <c r="M37" s="67"/>
      <c r="N37" s="75"/>
      <c r="O37" s="73"/>
      <c r="P37" s="76"/>
      <c r="Q37" s="73"/>
      <c r="R37" s="74"/>
      <c r="S37" s="72"/>
    </row>
    <row r="38" spans="1:19" s="25" customFormat="1" ht="24.95" customHeight="1" x14ac:dyDescent="0.15">
      <c r="A38" s="63">
        <v>31</v>
      </c>
      <c r="B38" s="75"/>
      <c r="C38" s="74"/>
      <c r="D38" s="19" t="str">
        <f>IF($C38="","",VLOOKUP($C38,女子ﾃﾞｰﾀ貼付ｼｰﾄ!$A$3:$AA$34,2,FALSE))</f>
        <v/>
      </c>
      <c r="E38" s="98" t="str">
        <f>IF($C38="","",VLOOKUP($C38,女子ﾃﾞｰﾀ貼付ｼｰﾄ!$A$3:$AA$34,3,FALSE))</f>
        <v/>
      </c>
      <c r="F38" s="24" t="str">
        <f>IF($C38="","",VLOOKUP($C38,女子ﾃﾞｰﾀ貼付ｼｰﾄ!$A$3:$AA$34,4,FALSE))</f>
        <v/>
      </c>
      <c r="G38" s="19" t="s">
        <v>164</v>
      </c>
      <c r="H38" s="64" t="str">
        <f>IF($C38="","",RIGHT(VLOOKUP($C38,女子ﾃﾞｰﾀ貼付ｼｰﾄ!$A$3:$AA$34,26,FALSE),1))</f>
        <v/>
      </c>
      <c r="I38" s="65" t="str">
        <f>IF($C38="","",TEXT(VLOOKUP($C38,女子ﾃﾞｰﾀ貼付ｼｰﾄ!$A$3:$AA$34,23,FALSE),"yyyymmdd"))</f>
        <v/>
      </c>
      <c r="J38" s="66" t="str">
        <f>IF($C38="","",VLOOKUP($C38,女子ﾃﾞｰﾀ貼付ｼｰﾄ!$A$3:$AA$34,21,FALSE))</f>
        <v/>
      </c>
      <c r="K38" s="99" t="str">
        <f>IF($C38="","",VLOOKUP($C38,女子ﾃﾞｰﾀ貼付ｼｰﾄ!$A$3:$AA$34,17,FALSE))</f>
        <v/>
      </c>
      <c r="L38" s="100" t="str" cm="1">
        <f t="array" ref="L38">IF($C38="","",VLOOKUP($C38,女子ﾃﾞｰﾀ貼付ｼｰﾄ!$A$3:$AA$34,14,aflse))</f>
        <v/>
      </c>
      <c r="M38" s="67"/>
      <c r="N38" s="75"/>
      <c r="O38" s="73"/>
      <c r="P38" s="76"/>
      <c r="Q38" s="73"/>
      <c r="R38" s="74"/>
      <c r="S38" s="72"/>
    </row>
    <row r="39" spans="1:19" s="25" customFormat="1" ht="24.95" customHeight="1" x14ac:dyDescent="0.15">
      <c r="A39" s="63">
        <v>32</v>
      </c>
      <c r="B39" s="75"/>
      <c r="C39" s="74"/>
      <c r="D39" s="19" t="str">
        <f>IF($C39="","",VLOOKUP($C39,女子ﾃﾞｰﾀ貼付ｼｰﾄ!$A$3:$AA$34,2,FALSE))</f>
        <v/>
      </c>
      <c r="E39" s="98" t="str">
        <f>IF($C39="","",VLOOKUP($C39,女子ﾃﾞｰﾀ貼付ｼｰﾄ!$A$3:$AA$34,3,FALSE))</f>
        <v/>
      </c>
      <c r="F39" s="24" t="str">
        <f>IF($C39="","",VLOOKUP($C39,女子ﾃﾞｰﾀ貼付ｼｰﾄ!$A$3:$AA$34,4,FALSE))</f>
        <v/>
      </c>
      <c r="G39" s="19" t="s">
        <v>164</v>
      </c>
      <c r="H39" s="64" t="str">
        <f>IF($C39="","",RIGHT(VLOOKUP($C39,女子ﾃﾞｰﾀ貼付ｼｰﾄ!$A$3:$AA$34,26,FALSE),1))</f>
        <v/>
      </c>
      <c r="I39" s="65" t="str">
        <f>IF($C39="","",TEXT(VLOOKUP($C39,女子ﾃﾞｰﾀ貼付ｼｰﾄ!$A$3:$AA$34,23,FALSE),"yyyymmdd"))</f>
        <v/>
      </c>
      <c r="J39" s="66" t="str">
        <f>IF($C39="","",VLOOKUP($C39,女子ﾃﾞｰﾀ貼付ｼｰﾄ!$A$3:$AA$34,21,FALSE))</f>
        <v/>
      </c>
      <c r="K39" s="99" t="str">
        <f>IF($C39="","",VLOOKUP($C39,女子ﾃﾞｰﾀ貼付ｼｰﾄ!$A$3:$AA$34,17,FALSE))</f>
        <v/>
      </c>
      <c r="L39" s="100" t="str" cm="1">
        <f t="array" ref="L39">IF($C39="","",VLOOKUP($C39,女子ﾃﾞｰﾀ貼付ｼｰﾄ!$A$3:$AA$34,14,aflse))</f>
        <v/>
      </c>
      <c r="M39" s="67"/>
      <c r="N39" s="75"/>
      <c r="O39" s="73"/>
      <c r="P39" s="76"/>
      <c r="Q39" s="73"/>
      <c r="R39" s="74"/>
      <c r="S39" s="72"/>
    </row>
    <row r="40" spans="1:19" s="25" customFormat="1" ht="24.95" customHeight="1" x14ac:dyDescent="0.15">
      <c r="A40" s="63">
        <v>33</v>
      </c>
      <c r="B40" s="75"/>
      <c r="C40" s="74"/>
      <c r="D40" s="19" t="str">
        <f>IF($C40="","",VLOOKUP($C40,女子ﾃﾞｰﾀ貼付ｼｰﾄ!$A$3:$AA$34,2,FALSE))</f>
        <v/>
      </c>
      <c r="E40" s="98" t="str">
        <f>IF($C40="","",VLOOKUP($C40,女子ﾃﾞｰﾀ貼付ｼｰﾄ!$A$3:$AA$34,3,FALSE))</f>
        <v/>
      </c>
      <c r="F40" s="24" t="str">
        <f>IF($C40="","",VLOOKUP($C40,女子ﾃﾞｰﾀ貼付ｼｰﾄ!$A$3:$AA$34,4,FALSE))</f>
        <v/>
      </c>
      <c r="G40" s="19" t="s">
        <v>164</v>
      </c>
      <c r="H40" s="64" t="str">
        <f>IF($C40="","",RIGHT(VLOOKUP($C40,女子ﾃﾞｰﾀ貼付ｼｰﾄ!$A$3:$AA$34,26,FALSE),1))</f>
        <v/>
      </c>
      <c r="I40" s="65" t="str">
        <f>IF($C40="","",TEXT(VLOOKUP($C40,女子ﾃﾞｰﾀ貼付ｼｰﾄ!$A$3:$AA$34,23,FALSE),"yyyymmdd"))</f>
        <v/>
      </c>
      <c r="J40" s="66" t="str">
        <f>IF($C40="","",VLOOKUP($C40,女子ﾃﾞｰﾀ貼付ｼｰﾄ!$A$3:$AA$34,21,FALSE))</f>
        <v/>
      </c>
      <c r="K40" s="99" t="str">
        <f>IF($C40="","",VLOOKUP($C40,女子ﾃﾞｰﾀ貼付ｼｰﾄ!$A$3:$AA$34,17,FALSE))</f>
        <v/>
      </c>
      <c r="L40" s="100" t="str" cm="1">
        <f t="array" ref="L40">IF($C40="","",VLOOKUP($C40,女子ﾃﾞｰﾀ貼付ｼｰﾄ!$A$3:$AA$34,14,aflse))</f>
        <v/>
      </c>
      <c r="M40" s="67"/>
      <c r="N40" s="75"/>
      <c r="O40" s="73"/>
      <c r="P40" s="76"/>
      <c r="Q40" s="73"/>
      <c r="R40" s="74"/>
      <c r="S40" s="72"/>
    </row>
    <row r="41" spans="1:19" s="25" customFormat="1" ht="24.95" customHeight="1" x14ac:dyDescent="0.15">
      <c r="A41" s="63">
        <v>34</v>
      </c>
      <c r="B41" s="75"/>
      <c r="C41" s="74"/>
      <c r="D41" s="19" t="str">
        <f>IF($C41="","",VLOOKUP($C41,女子ﾃﾞｰﾀ貼付ｼｰﾄ!$A$3:$AA$34,2,FALSE))</f>
        <v/>
      </c>
      <c r="E41" s="98" t="str">
        <f>IF($C41="","",VLOOKUP($C41,女子ﾃﾞｰﾀ貼付ｼｰﾄ!$A$3:$AA$34,3,FALSE))</f>
        <v/>
      </c>
      <c r="F41" s="24" t="str">
        <f>IF($C41="","",VLOOKUP($C41,女子ﾃﾞｰﾀ貼付ｼｰﾄ!$A$3:$AA$34,4,FALSE))</f>
        <v/>
      </c>
      <c r="G41" s="19" t="s">
        <v>164</v>
      </c>
      <c r="H41" s="64" t="str">
        <f>IF($C41="","",RIGHT(VLOOKUP($C41,女子ﾃﾞｰﾀ貼付ｼｰﾄ!$A$3:$AA$34,26,FALSE),1))</f>
        <v/>
      </c>
      <c r="I41" s="65" t="str">
        <f>IF($C41="","",TEXT(VLOOKUP($C41,女子ﾃﾞｰﾀ貼付ｼｰﾄ!$A$3:$AA$34,23,FALSE),"yyyymmdd"))</f>
        <v/>
      </c>
      <c r="J41" s="66" t="str">
        <f>IF($C41="","",VLOOKUP($C41,女子ﾃﾞｰﾀ貼付ｼｰﾄ!$A$3:$AA$34,21,FALSE))</f>
        <v/>
      </c>
      <c r="K41" s="99" t="str">
        <f>IF($C41="","",VLOOKUP($C41,女子ﾃﾞｰﾀ貼付ｼｰﾄ!$A$3:$AA$34,17,FALSE))</f>
        <v/>
      </c>
      <c r="L41" s="100" t="str" cm="1">
        <f t="array" ref="L41">IF($C41="","",VLOOKUP($C41,女子ﾃﾞｰﾀ貼付ｼｰﾄ!$A$3:$AA$34,14,aflse))</f>
        <v/>
      </c>
      <c r="M41" s="67"/>
      <c r="N41" s="75"/>
      <c r="O41" s="73"/>
      <c r="P41" s="76"/>
      <c r="Q41" s="73"/>
      <c r="R41" s="74"/>
      <c r="S41" s="72"/>
    </row>
    <row r="42" spans="1:19" s="25" customFormat="1" ht="24.95" customHeight="1" x14ac:dyDescent="0.15">
      <c r="A42" s="63">
        <v>35</v>
      </c>
      <c r="B42" s="75"/>
      <c r="C42" s="74"/>
      <c r="D42" s="19" t="str">
        <f>IF($C42="","",VLOOKUP($C42,女子ﾃﾞｰﾀ貼付ｼｰﾄ!$A$3:$AA$34,2,FALSE))</f>
        <v/>
      </c>
      <c r="E42" s="98" t="str">
        <f>IF($C42="","",VLOOKUP($C42,女子ﾃﾞｰﾀ貼付ｼｰﾄ!$A$3:$AA$34,3,FALSE))</f>
        <v/>
      </c>
      <c r="F42" s="24" t="str">
        <f>IF($C42="","",VLOOKUP($C42,女子ﾃﾞｰﾀ貼付ｼｰﾄ!$A$3:$AA$34,4,FALSE))</f>
        <v/>
      </c>
      <c r="G42" s="19" t="s">
        <v>164</v>
      </c>
      <c r="H42" s="64" t="str">
        <f>IF($C42="","",RIGHT(VLOOKUP($C42,女子ﾃﾞｰﾀ貼付ｼｰﾄ!$A$3:$AA$34,26,FALSE),1))</f>
        <v/>
      </c>
      <c r="I42" s="65" t="str">
        <f>IF($C42="","",TEXT(VLOOKUP($C42,女子ﾃﾞｰﾀ貼付ｼｰﾄ!$A$3:$AA$34,23,FALSE),"yyyymmdd"))</f>
        <v/>
      </c>
      <c r="J42" s="66" t="str">
        <f>IF($C42="","",VLOOKUP($C42,女子ﾃﾞｰﾀ貼付ｼｰﾄ!$A$3:$AA$34,21,FALSE))</f>
        <v/>
      </c>
      <c r="K42" s="99" t="str">
        <f>IF($C42="","",VLOOKUP($C42,女子ﾃﾞｰﾀ貼付ｼｰﾄ!$A$3:$AA$34,17,FALSE))</f>
        <v/>
      </c>
      <c r="L42" s="100" t="str" cm="1">
        <f t="array" ref="L42">IF($C42="","",VLOOKUP($C42,女子ﾃﾞｰﾀ貼付ｼｰﾄ!$A$3:$AA$34,14,aflse))</f>
        <v/>
      </c>
      <c r="M42" s="67"/>
      <c r="N42" s="75"/>
      <c r="O42" s="73"/>
      <c r="P42" s="76"/>
      <c r="Q42" s="73"/>
      <c r="R42" s="74"/>
      <c r="S42" s="72"/>
    </row>
    <row r="43" spans="1:19" s="25" customFormat="1" ht="24.95" customHeight="1" x14ac:dyDescent="0.15">
      <c r="A43" s="63">
        <v>36</v>
      </c>
      <c r="B43" s="75"/>
      <c r="C43" s="74"/>
      <c r="D43" s="19" t="str">
        <f>IF($C43="","",VLOOKUP($C43,女子ﾃﾞｰﾀ貼付ｼｰﾄ!$A$3:$AA$34,2,FALSE))</f>
        <v/>
      </c>
      <c r="E43" s="98" t="str">
        <f>IF($C43="","",VLOOKUP($C43,女子ﾃﾞｰﾀ貼付ｼｰﾄ!$A$3:$AA$34,3,FALSE))</f>
        <v/>
      </c>
      <c r="F43" s="24" t="str">
        <f>IF($C43="","",VLOOKUP($C43,女子ﾃﾞｰﾀ貼付ｼｰﾄ!$A$3:$AA$34,4,FALSE))</f>
        <v/>
      </c>
      <c r="G43" s="19" t="s">
        <v>164</v>
      </c>
      <c r="H43" s="64" t="str">
        <f>IF($C43="","",RIGHT(VLOOKUP($C43,女子ﾃﾞｰﾀ貼付ｼｰﾄ!$A$3:$AA$34,26,FALSE),1))</f>
        <v/>
      </c>
      <c r="I43" s="65" t="str">
        <f>IF($C43="","",TEXT(VLOOKUP($C43,女子ﾃﾞｰﾀ貼付ｼｰﾄ!$A$3:$AA$34,23,FALSE),"yyyymmdd"))</f>
        <v/>
      </c>
      <c r="J43" s="66" t="str">
        <f>IF($C43="","",VLOOKUP($C43,女子ﾃﾞｰﾀ貼付ｼｰﾄ!$A$3:$AA$34,21,FALSE))</f>
        <v/>
      </c>
      <c r="K43" s="99" t="str">
        <f>IF($C43="","",VLOOKUP($C43,女子ﾃﾞｰﾀ貼付ｼｰﾄ!$A$3:$AA$34,17,FALSE))</f>
        <v/>
      </c>
      <c r="L43" s="100" t="str" cm="1">
        <f t="array" ref="L43">IF($C43="","",VLOOKUP($C43,女子ﾃﾞｰﾀ貼付ｼｰﾄ!$A$3:$AA$34,14,aflse))</f>
        <v/>
      </c>
      <c r="M43" s="67"/>
      <c r="N43" s="75"/>
      <c r="O43" s="73"/>
      <c r="P43" s="76"/>
      <c r="Q43" s="73"/>
      <c r="R43" s="74"/>
      <c r="S43" s="72"/>
    </row>
    <row r="44" spans="1:19" s="25" customFormat="1" ht="24.95" customHeight="1" x14ac:dyDescent="0.15">
      <c r="A44" s="63">
        <v>37</v>
      </c>
      <c r="B44" s="75"/>
      <c r="C44" s="74"/>
      <c r="D44" s="19" t="str">
        <f>IF($C44="","",VLOOKUP($C44,女子ﾃﾞｰﾀ貼付ｼｰﾄ!$A$3:$AA$34,2,FALSE))</f>
        <v/>
      </c>
      <c r="E44" s="98" t="str">
        <f>IF($C44="","",VLOOKUP($C44,女子ﾃﾞｰﾀ貼付ｼｰﾄ!$A$3:$AA$34,3,FALSE))</f>
        <v/>
      </c>
      <c r="F44" s="24" t="str">
        <f>IF($C44="","",VLOOKUP($C44,女子ﾃﾞｰﾀ貼付ｼｰﾄ!$A$3:$AA$34,4,FALSE))</f>
        <v/>
      </c>
      <c r="G44" s="19" t="s">
        <v>164</v>
      </c>
      <c r="H44" s="64" t="str">
        <f>IF($C44="","",RIGHT(VLOOKUP($C44,女子ﾃﾞｰﾀ貼付ｼｰﾄ!$A$3:$AA$34,26,FALSE),1))</f>
        <v/>
      </c>
      <c r="I44" s="65" t="str">
        <f>IF($C44="","",TEXT(VLOOKUP($C44,女子ﾃﾞｰﾀ貼付ｼｰﾄ!$A$3:$AA$34,23,FALSE),"yyyymmdd"))</f>
        <v/>
      </c>
      <c r="J44" s="66" t="str">
        <f>IF($C44="","",VLOOKUP($C44,女子ﾃﾞｰﾀ貼付ｼｰﾄ!$A$3:$AA$34,21,FALSE))</f>
        <v/>
      </c>
      <c r="K44" s="99" t="str">
        <f>IF($C44="","",VLOOKUP($C44,女子ﾃﾞｰﾀ貼付ｼｰﾄ!$A$3:$AA$34,17,FALSE))</f>
        <v/>
      </c>
      <c r="L44" s="100" t="str" cm="1">
        <f t="array" ref="L44">IF($C44="","",VLOOKUP($C44,女子ﾃﾞｰﾀ貼付ｼｰﾄ!$A$3:$AA$34,14,aflse))</f>
        <v/>
      </c>
      <c r="M44" s="67"/>
      <c r="N44" s="75"/>
      <c r="O44" s="73"/>
      <c r="P44" s="76"/>
      <c r="Q44" s="73"/>
      <c r="R44" s="74"/>
      <c r="S44" s="72"/>
    </row>
    <row r="45" spans="1:19" s="25" customFormat="1" ht="24.95" customHeight="1" x14ac:dyDescent="0.15">
      <c r="A45" s="63">
        <v>38</v>
      </c>
      <c r="B45" s="75"/>
      <c r="C45" s="74"/>
      <c r="D45" s="19" t="str">
        <f>IF($C45="","",VLOOKUP($C45,女子ﾃﾞｰﾀ貼付ｼｰﾄ!$A$3:$AA$34,2,FALSE))</f>
        <v/>
      </c>
      <c r="E45" s="98" t="str">
        <f>IF($C45="","",VLOOKUP($C45,女子ﾃﾞｰﾀ貼付ｼｰﾄ!$A$3:$AA$34,3,FALSE))</f>
        <v/>
      </c>
      <c r="F45" s="24" t="str">
        <f>IF($C45="","",VLOOKUP($C45,女子ﾃﾞｰﾀ貼付ｼｰﾄ!$A$3:$AA$34,4,FALSE))</f>
        <v/>
      </c>
      <c r="G45" s="19" t="s">
        <v>164</v>
      </c>
      <c r="H45" s="64" t="str">
        <f>IF($C45="","",RIGHT(VLOOKUP($C45,女子ﾃﾞｰﾀ貼付ｼｰﾄ!$A$3:$AA$34,26,FALSE),1))</f>
        <v/>
      </c>
      <c r="I45" s="65" t="str">
        <f>IF($C45="","",TEXT(VLOOKUP($C45,女子ﾃﾞｰﾀ貼付ｼｰﾄ!$A$3:$AA$34,23,FALSE),"yyyymmdd"))</f>
        <v/>
      </c>
      <c r="J45" s="66" t="str">
        <f>IF($C45="","",VLOOKUP($C45,女子ﾃﾞｰﾀ貼付ｼｰﾄ!$A$3:$AA$34,21,FALSE))</f>
        <v/>
      </c>
      <c r="K45" s="99" t="str">
        <f>IF($C45="","",VLOOKUP($C45,女子ﾃﾞｰﾀ貼付ｼｰﾄ!$A$3:$AA$34,17,FALSE))</f>
        <v/>
      </c>
      <c r="L45" s="100" t="str" cm="1">
        <f t="array" ref="L45">IF($C45="","",VLOOKUP($C45,女子ﾃﾞｰﾀ貼付ｼｰﾄ!$A$3:$AA$34,14,aflse))</f>
        <v/>
      </c>
      <c r="M45" s="67"/>
      <c r="N45" s="75"/>
      <c r="O45" s="73"/>
      <c r="P45" s="76"/>
      <c r="Q45" s="73"/>
      <c r="R45" s="74"/>
      <c r="S45" s="72"/>
    </row>
    <row r="46" spans="1:19" s="25" customFormat="1" ht="24.95" customHeight="1" x14ac:dyDescent="0.15">
      <c r="A46" s="63">
        <v>39</v>
      </c>
      <c r="B46" s="75"/>
      <c r="C46" s="74"/>
      <c r="D46" s="19" t="str">
        <f>IF($C46="","",VLOOKUP($C46,女子ﾃﾞｰﾀ貼付ｼｰﾄ!$A$3:$AA$34,2,FALSE))</f>
        <v/>
      </c>
      <c r="E46" s="98" t="str">
        <f>IF($C46="","",VLOOKUP($C46,女子ﾃﾞｰﾀ貼付ｼｰﾄ!$A$3:$AA$34,3,FALSE))</f>
        <v/>
      </c>
      <c r="F46" s="24" t="str">
        <f>IF($C46="","",VLOOKUP($C46,女子ﾃﾞｰﾀ貼付ｼｰﾄ!$A$3:$AA$34,4,FALSE))</f>
        <v/>
      </c>
      <c r="G46" s="19" t="s">
        <v>164</v>
      </c>
      <c r="H46" s="64" t="str">
        <f>IF($C46="","",RIGHT(VLOOKUP($C46,女子ﾃﾞｰﾀ貼付ｼｰﾄ!$A$3:$AA$34,26,FALSE),1))</f>
        <v/>
      </c>
      <c r="I46" s="65" t="str">
        <f>IF($C46="","",TEXT(VLOOKUP($C46,女子ﾃﾞｰﾀ貼付ｼｰﾄ!$A$3:$AA$34,23,FALSE),"yyyymmdd"))</f>
        <v/>
      </c>
      <c r="J46" s="66" t="str">
        <f>IF($C46="","",VLOOKUP($C46,女子ﾃﾞｰﾀ貼付ｼｰﾄ!$A$3:$AA$34,21,FALSE))</f>
        <v/>
      </c>
      <c r="K46" s="99" t="str">
        <f>IF($C46="","",VLOOKUP($C46,女子ﾃﾞｰﾀ貼付ｼｰﾄ!$A$3:$AA$34,17,FALSE))</f>
        <v/>
      </c>
      <c r="L46" s="100" t="str" cm="1">
        <f t="array" ref="L46">IF($C46="","",VLOOKUP($C46,女子ﾃﾞｰﾀ貼付ｼｰﾄ!$A$3:$AA$34,14,aflse))</f>
        <v/>
      </c>
      <c r="M46" s="67"/>
      <c r="N46" s="75"/>
      <c r="O46" s="73"/>
      <c r="P46" s="76"/>
      <c r="Q46" s="73"/>
      <c r="R46" s="74"/>
      <c r="S46" s="72"/>
    </row>
    <row r="47" spans="1:19" s="25" customFormat="1" ht="24.95" customHeight="1" x14ac:dyDescent="0.15">
      <c r="A47" s="63">
        <v>40</v>
      </c>
      <c r="B47" s="75"/>
      <c r="C47" s="74"/>
      <c r="D47" s="19" t="str">
        <f>IF($C47="","",VLOOKUP($C47,女子ﾃﾞｰﾀ貼付ｼｰﾄ!$A$3:$AA$34,2,FALSE))</f>
        <v/>
      </c>
      <c r="E47" s="98" t="str">
        <f>IF($C47="","",VLOOKUP($C47,女子ﾃﾞｰﾀ貼付ｼｰﾄ!$A$3:$AA$34,3,FALSE))</f>
        <v/>
      </c>
      <c r="F47" s="24" t="str">
        <f>IF($C47="","",VLOOKUP($C47,女子ﾃﾞｰﾀ貼付ｼｰﾄ!$A$3:$AA$34,4,FALSE))</f>
        <v/>
      </c>
      <c r="G47" s="19" t="s">
        <v>164</v>
      </c>
      <c r="H47" s="64" t="str">
        <f>IF($C47="","",RIGHT(VLOOKUP($C47,女子ﾃﾞｰﾀ貼付ｼｰﾄ!$A$3:$AA$34,26,FALSE),1))</f>
        <v/>
      </c>
      <c r="I47" s="65" t="str">
        <f>IF($C47="","",TEXT(VLOOKUP($C47,女子ﾃﾞｰﾀ貼付ｼｰﾄ!$A$3:$AA$34,23,FALSE),"yyyymmdd"))</f>
        <v/>
      </c>
      <c r="J47" s="66" t="str">
        <f>IF($C47="","",VLOOKUP($C47,女子ﾃﾞｰﾀ貼付ｼｰﾄ!$A$3:$AA$34,21,FALSE))</f>
        <v/>
      </c>
      <c r="K47" s="99" t="str">
        <f>IF($C47="","",VLOOKUP($C47,女子ﾃﾞｰﾀ貼付ｼｰﾄ!$A$3:$AA$34,17,FALSE))</f>
        <v/>
      </c>
      <c r="L47" s="100" t="str" cm="1">
        <f t="array" ref="L47">IF($C47="","",VLOOKUP($C47,女子ﾃﾞｰﾀ貼付ｼｰﾄ!$A$3:$AA$34,14,aflse))</f>
        <v/>
      </c>
      <c r="M47" s="67"/>
      <c r="N47" s="75"/>
      <c r="O47" s="73"/>
      <c r="P47" s="76"/>
      <c r="Q47" s="73"/>
      <c r="R47" s="74"/>
      <c r="S47" s="72"/>
    </row>
    <row r="48" spans="1:19" s="25" customFormat="1" ht="24.95" customHeight="1" x14ac:dyDescent="0.15">
      <c r="A48" s="63">
        <v>41</v>
      </c>
      <c r="B48" s="75"/>
      <c r="C48" s="74"/>
      <c r="D48" s="19" t="str">
        <f>IF($C48="","",VLOOKUP($C48,女子ﾃﾞｰﾀ貼付ｼｰﾄ!$A$3:$AA$34,2,FALSE))</f>
        <v/>
      </c>
      <c r="E48" s="98" t="str">
        <f>IF($C48="","",VLOOKUP($C48,女子ﾃﾞｰﾀ貼付ｼｰﾄ!$A$3:$AA$34,3,FALSE))</f>
        <v/>
      </c>
      <c r="F48" s="24" t="str">
        <f>IF($C48="","",VLOOKUP($C48,女子ﾃﾞｰﾀ貼付ｼｰﾄ!$A$3:$AA$34,4,FALSE))</f>
        <v/>
      </c>
      <c r="G48" s="19" t="s">
        <v>164</v>
      </c>
      <c r="H48" s="64" t="str">
        <f>IF($C48="","",RIGHT(VLOOKUP($C48,女子ﾃﾞｰﾀ貼付ｼｰﾄ!$A$3:$AA$34,26,FALSE),1))</f>
        <v/>
      </c>
      <c r="I48" s="65" t="str">
        <f>IF($C48="","",TEXT(VLOOKUP($C48,女子ﾃﾞｰﾀ貼付ｼｰﾄ!$A$3:$AA$34,23,FALSE),"yyyymmdd"))</f>
        <v/>
      </c>
      <c r="J48" s="66" t="str">
        <f>IF($C48="","",VLOOKUP($C48,女子ﾃﾞｰﾀ貼付ｼｰﾄ!$A$3:$AA$34,21,FALSE))</f>
        <v/>
      </c>
      <c r="K48" s="99" t="str">
        <f>IF($C48="","",VLOOKUP($C48,女子ﾃﾞｰﾀ貼付ｼｰﾄ!$A$3:$AA$34,17,FALSE))</f>
        <v/>
      </c>
      <c r="L48" s="100" t="str" cm="1">
        <f t="array" ref="L48">IF($C48="","",VLOOKUP($C48,女子ﾃﾞｰﾀ貼付ｼｰﾄ!$A$3:$AA$34,14,aflse))</f>
        <v/>
      </c>
      <c r="M48" s="67"/>
      <c r="N48" s="75"/>
      <c r="O48" s="73"/>
      <c r="P48" s="76"/>
      <c r="Q48" s="73"/>
      <c r="R48" s="74"/>
      <c r="S48" s="72"/>
    </row>
    <row r="49" spans="1:19" s="25" customFormat="1" ht="24.95" customHeight="1" x14ac:dyDescent="0.15">
      <c r="A49" s="63">
        <v>42</v>
      </c>
      <c r="B49" s="75"/>
      <c r="C49" s="74"/>
      <c r="D49" s="19" t="str">
        <f>IF($C49="","",VLOOKUP($C49,女子ﾃﾞｰﾀ貼付ｼｰﾄ!$A$3:$AA$34,2,FALSE))</f>
        <v/>
      </c>
      <c r="E49" s="98" t="str">
        <f>IF($C49="","",VLOOKUP($C49,女子ﾃﾞｰﾀ貼付ｼｰﾄ!$A$3:$AA$34,3,FALSE))</f>
        <v/>
      </c>
      <c r="F49" s="24" t="str">
        <f>IF($C49="","",VLOOKUP($C49,女子ﾃﾞｰﾀ貼付ｼｰﾄ!$A$3:$AA$34,4,FALSE))</f>
        <v/>
      </c>
      <c r="G49" s="19" t="s">
        <v>164</v>
      </c>
      <c r="H49" s="64" t="str">
        <f>IF($C49="","",RIGHT(VLOOKUP($C49,女子ﾃﾞｰﾀ貼付ｼｰﾄ!$A$3:$AA$34,26,FALSE),1))</f>
        <v/>
      </c>
      <c r="I49" s="65" t="str">
        <f>IF($C49="","",TEXT(VLOOKUP($C49,女子ﾃﾞｰﾀ貼付ｼｰﾄ!$A$3:$AA$34,23,FALSE),"yyyymmdd"))</f>
        <v/>
      </c>
      <c r="J49" s="66" t="str">
        <f>IF($C49="","",VLOOKUP($C49,女子ﾃﾞｰﾀ貼付ｼｰﾄ!$A$3:$AA$34,21,FALSE))</f>
        <v/>
      </c>
      <c r="K49" s="99" t="str">
        <f>IF($C49="","",VLOOKUP($C49,女子ﾃﾞｰﾀ貼付ｼｰﾄ!$A$3:$AA$34,17,FALSE))</f>
        <v/>
      </c>
      <c r="L49" s="100" t="str" cm="1">
        <f t="array" ref="L49">IF($C49="","",VLOOKUP($C49,女子ﾃﾞｰﾀ貼付ｼｰﾄ!$A$3:$AA$34,14,aflse))</f>
        <v/>
      </c>
      <c r="M49" s="67"/>
      <c r="N49" s="75"/>
      <c r="O49" s="73"/>
      <c r="P49" s="76"/>
      <c r="Q49" s="73"/>
      <c r="R49" s="74"/>
      <c r="S49" s="72"/>
    </row>
    <row r="50" spans="1:19" s="25" customFormat="1" ht="24.95" customHeight="1" x14ac:dyDescent="0.15">
      <c r="A50" s="63">
        <v>43</v>
      </c>
      <c r="B50" s="75"/>
      <c r="C50" s="74"/>
      <c r="D50" s="19" t="str">
        <f>IF($C50="","",VLOOKUP($C50,女子ﾃﾞｰﾀ貼付ｼｰﾄ!$A$3:$AA$34,2,FALSE))</f>
        <v/>
      </c>
      <c r="E50" s="98" t="str">
        <f>IF($C50="","",VLOOKUP($C50,女子ﾃﾞｰﾀ貼付ｼｰﾄ!$A$3:$AA$34,3,FALSE))</f>
        <v/>
      </c>
      <c r="F50" s="24" t="str">
        <f>IF($C50="","",VLOOKUP($C50,女子ﾃﾞｰﾀ貼付ｼｰﾄ!$A$3:$AA$34,4,FALSE))</f>
        <v/>
      </c>
      <c r="G50" s="19" t="s">
        <v>164</v>
      </c>
      <c r="H50" s="64" t="str">
        <f>IF($C50="","",RIGHT(VLOOKUP($C50,女子ﾃﾞｰﾀ貼付ｼｰﾄ!$A$3:$AA$34,26,FALSE),1))</f>
        <v/>
      </c>
      <c r="I50" s="65" t="str">
        <f>IF($C50="","",TEXT(VLOOKUP($C50,女子ﾃﾞｰﾀ貼付ｼｰﾄ!$A$3:$AA$34,23,FALSE),"yyyymmdd"))</f>
        <v/>
      </c>
      <c r="J50" s="66" t="str">
        <f>IF($C50="","",VLOOKUP($C50,女子ﾃﾞｰﾀ貼付ｼｰﾄ!$A$3:$AA$34,21,FALSE))</f>
        <v/>
      </c>
      <c r="K50" s="99" t="str">
        <f>IF($C50="","",VLOOKUP($C50,女子ﾃﾞｰﾀ貼付ｼｰﾄ!$A$3:$AA$34,17,FALSE))</f>
        <v/>
      </c>
      <c r="L50" s="100" t="str" cm="1">
        <f t="array" ref="L50">IF($C50="","",VLOOKUP($C50,女子ﾃﾞｰﾀ貼付ｼｰﾄ!$A$3:$AA$34,14,aflse))</f>
        <v/>
      </c>
      <c r="M50" s="67"/>
      <c r="N50" s="75"/>
      <c r="O50" s="73"/>
      <c r="P50" s="76"/>
      <c r="Q50" s="73"/>
      <c r="R50" s="74"/>
      <c r="S50" s="72"/>
    </row>
    <row r="51" spans="1:19" s="25" customFormat="1" ht="24.95" customHeight="1" x14ac:dyDescent="0.15">
      <c r="A51" s="63">
        <v>44</v>
      </c>
      <c r="B51" s="75"/>
      <c r="C51" s="74"/>
      <c r="D51" s="19" t="str">
        <f>IF($C51="","",VLOOKUP($C51,女子ﾃﾞｰﾀ貼付ｼｰﾄ!$A$3:$AA$34,2,FALSE))</f>
        <v/>
      </c>
      <c r="E51" s="98" t="str">
        <f>IF($C51="","",VLOOKUP($C51,女子ﾃﾞｰﾀ貼付ｼｰﾄ!$A$3:$AA$34,3,FALSE))</f>
        <v/>
      </c>
      <c r="F51" s="24" t="str">
        <f>IF($C51="","",VLOOKUP($C51,女子ﾃﾞｰﾀ貼付ｼｰﾄ!$A$3:$AA$34,4,FALSE))</f>
        <v/>
      </c>
      <c r="G51" s="19" t="s">
        <v>164</v>
      </c>
      <c r="H51" s="64" t="str">
        <f>IF($C51="","",RIGHT(VLOOKUP($C51,女子ﾃﾞｰﾀ貼付ｼｰﾄ!$A$3:$AA$34,26,FALSE),1))</f>
        <v/>
      </c>
      <c r="I51" s="65" t="str">
        <f>IF($C51="","",TEXT(VLOOKUP($C51,女子ﾃﾞｰﾀ貼付ｼｰﾄ!$A$3:$AA$34,23,FALSE),"yyyymmdd"))</f>
        <v/>
      </c>
      <c r="J51" s="66" t="str">
        <f>IF($C51="","",VLOOKUP($C51,女子ﾃﾞｰﾀ貼付ｼｰﾄ!$A$3:$AA$34,21,FALSE))</f>
        <v/>
      </c>
      <c r="K51" s="99" t="str">
        <f>IF($C51="","",VLOOKUP($C51,女子ﾃﾞｰﾀ貼付ｼｰﾄ!$A$3:$AA$34,17,FALSE))</f>
        <v/>
      </c>
      <c r="L51" s="100" t="str" cm="1">
        <f t="array" ref="L51">IF($C51="","",VLOOKUP($C51,女子ﾃﾞｰﾀ貼付ｼｰﾄ!$A$3:$AA$34,14,aflse))</f>
        <v/>
      </c>
      <c r="M51" s="67"/>
      <c r="N51" s="75"/>
      <c r="O51" s="73"/>
      <c r="P51" s="76"/>
      <c r="Q51" s="73"/>
      <c r="R51" s="74"/>
      <c r="S51" s="72"/>
    </row>
    <row r="52" spans="1:19" s="25" customFormat="1" ht="24.95" customHeight="1" x14ac:dyDescent="0.15">
      <c r="A52" s="63">
        <v>45</v>
      </c>
      <c r="B52" s="75"/>
      <c r="C52" s="74"/>
      <c r="D52" s="19" t="str">
        <f>IF($C52="","",VLOOKUP($C52,女子ﾃﾞｰﾀ貼付ｼｰﾄ!$A$3:$AA$34,2,FALSE))</f>
        <v/>
      </c>
      <c r="E52" s="98" t="str">
        <f>IF($C52="","",VLOOKUP($C52,女子ﾃﾞｰﾀ貼付ｼｰﾄ!$A$3:$AA$34,3,FALSE))</f>
        <v/>
      </c>
      <c r="F52" s="24" t="str">
        <f>IF($C52="","",VLOOKUP($C52,女子ﾃﾞｰﾀ貼付ｼｰﾄ!$A$3:$AA$34,4,FALSE))</f>
        <v/>
      </c>
      <c r="G52" s="19" t="s">
        <v>164</v>
      </c>
      <c r="H52" s="64" t="str">
        <f>IF($C52="","",RIGHT(VLOOKUP($C52,女子ﾃﾞｰﾀ貼付ｼｰﾄ!$A$3:$AA$34,26,FALSE),1))</f>
        <v/>
      </c>
      <c r="I52" s="65" t="str">
        <f>IF($C52="","",TEXT(VLOOKUP($C52,女子ﾃﾞｰﾀ貼付ｼｰﾄ!$A$3:$AA$34,23,FALSE),"yyyymmdd"))</f>
        <v/>
      </c>
      <c r="J52" s="66" t="str">
        <f>IF($C52="","",VLOOKUP($C52,女子ﾃﾞｰﾀ貼付ｼｰﾄ!$A$3:$AA$34,21,FALSE))</f>
        <v/>
      </c>
      <c r="K52" s="99" t="str">
        <f>IF($C52="","",VLOOKUP($C52,女子ﾃﾞｰﾀ貼付ｼｰﾄ!$A$3:$AA$34,17,FALSE))</f>
        <v/>
      </c>
      <c r="L52" s="100" t="str" cm="1">
        <f t="array" ref="L52">IF($C52="","",VLOOKUP($C52,女子ﾃﾞｰﾀ貼付ｼｰﾄ!$A$3:$AA$34,14,aflse))</f>
        <v/>
      </c>
      <c r="M52" s="67"/>
      <c r="N52" s="75"/>
      <c r="O52" s="73"/>
      <c r="P52" s="76"/>
      <c r="Q52" s="73"/>
      <c r="R52" s="74"/>
      <c r="S52" s="72"/>
    </row>
    <row r="53" spans="1:19" s="25" customFormat="1" ht="24.95" customHeight="1" x14ac:dyDescent="0.15">
      <c r="A53" s="63">
        <v>46</v>
      </c>
      <c r="B53" s="75"/>
      <c r="C53" s="74"/>
      <c r="D53" s="19" t="str">
        <f>IF($C53="","",VLOOKUP($C53,女子ﾃﾞｰﾀ貼付ｼｰﾄ!$A$3:$AA$34,2,FALSE))</f>
        <v/>
      </c>
      <c r="E53" s="98" t="str">
        <f>IF($C53="","",VLOOKUP($C53,女子ﾃﾞｰﾀ貼付ｼｰﾄ!$A$3:$AA$34,3,FALSE))</f>
        <v/>
      </c>
      <c r="F53" s="24" t="str">
        <f>IF($C53="","",VLOOKUP($C53,女子ﾃﾞｰﾀ貼付ｼｰﾄ!$A$3:$AA$34,4,FALSE))</f>
        <v/>
      </c>
      <c r="G53" s="19" t="s">
        <v>164</v>
      </c>
      <c r="H53" s="64" t="str">
        <f>IF($C53="","",RIGHT(VLOOKUP($C53,女子ﾃﾞｰﾀ貼付ｼｰﾄ!$A$3:$AA$34,26,FALSE),1))</f>
        <v/>
      </c>
      <c r="I53" s="65" t="str">
        <f>IF($C53="","",TEXT(VLOOKUP($C53,女子ﾃﾞｰﾀ貼付ｼｰﾄ!$A$3:$AA$34,23,FALSE),"yyyymmdd"))</f>
        <v/>
      </c>
      <c r="J53" s="66" t="str">
        <f>IF($C53="","",VLOOKUP($C53,女子ﾃﾞｰﾀ貼付ｼｰﾄ!$A$3:$AA$34,21,FALSE))</f>
        <v/>
      </c>
      <c r="K53" s="99" t="str">
        <f>IF($C53="","",VLOOKUP($C53,女子ﾃﾞｰﾀ貼付ｼｰﾄ!$A$3:$AA$34,17,FALSE))</f>
        <v/>
      </c>
      <c r="L53" s="100" t="str" cm="1">
        <f t="array" ref="L53">IF($C53="","",VLOOKUP($C53,女子ﾃﾞｰﾀ貼付ｼｰﾄ!$A$3:$AA$34,14,aflse))</f>
        <v/>
      </c>
      <c r="M53" s="67"/>
      <c r="N53" s="75"/>
      <c r="O53" s="73"/>
      <c r="P53" s="76"/>
      <c r="Q53" s="73"/>
      <c r="R53" s="74"/>
      <c r="S53" s="72"/>
    </row>
    <row r="54" spans="1:19" s="25" customFormat="1" ht="24.95" customHeight="1" x14ac:dyDescent="0.15">
      <c r="A54" s="63">
        <v>47</v>
      </c>
      <c r="B54" s="75"/>
      <c r="C54" s="74"/>
      <c r="D54" s="19" t="str">
        <f>IF($C54="","",VLOOKUP($C54,女子ﾃﾞｰﾀ貼付ｼｰﾄ!$A$3:$AA$34,2,FALSE))</f>
        <v/>
      </c>
      <c r="E54" s="98" t="str">
        <f>IF($C54="","",VLOOKUP($C54,女子ﾃﾞｰﾀ貼付ｼｰﾄ!$A$3:$AA$34,3,FALSE))</f>
        <v/>
      </c>
      <c r="F54" s="24" t="str">
        <f>IF($C54="","",VLOOKUP($C54,女子ﾃﾞｰﾀ貼付ｼｰﾄ!$A$3:$AA$34,4,FALSE))</f>
        <v/>
      </c>
      <c r="G54" s="19" t="s">
        <v>164</v>
      </c>
      <c r="H54" s="64" t="str">
        <f>IF($C54="","",RIGHT(VLOOKUP($C54,女子ﾃﾞｰﾀ貼付ｼｰﾄ!$A$3:$AA$34,26,FALSE),1))</f>
        <v/>
      </c>
      <c r="I54" s="65" t="str">
        <f>IF($C54="","",TEXT(VLOOKUP($C54,女子ﾃﾞｰﾀ貼付ｼｰﾄ!$A$3:$AA$34,23,FALSE),"yyyymmdd"))</f>
        <v/>
      </c>
      <c r="J54" s="66" t="str">
        <f>IF($C54="","",VLOOKUP($C54,女子ﾃﾞｰﾀ貼付ｼｰﾄ!$A$3:$AA$34,21,FALSE))</f>
        <v/>
      </c>
      <c r="K54" s="99" t="str">
        <f>IF($C54="","",VLOOKUP($C54,女子ﾃﾞｰﾀ貼付ｼｰﾄ!$A$3:$AA$34,17,FALSE))</f>
        <v/>
      </c>
      <c r="L54" s="100" t="str" cm="1">
        <f t="array" ref="L54">IF($C54="","",VLOOKUP($C54,女子ﾃﾞｰﾀ貼付ｼｰﾄ!$A$3:$AA$34,14,aflse))</f>
        <v/>
      </c>
      <c r="M54" s="67"/>
      <c r="N54" s="75"/>
      <c r="O54" s="73"/>
      <c r="P54" s="76"/>
      <c r="Q54" s="73"/>
      <c r="R54" s="74"/>
      <c r="S54" s="72"/>
    </row>
    <row r="55" spans="1:19" s="25" customFormat="1" ht="24.95" customHeight="1" x14ac:dyDescent="0.15">
      <c r="A55" s="63">
        <v>48</v>
      </c>
      <c r="B55" s="75"/>
      <c r="C55" s="74"/>
      <c r="D55" s="19" t="str">
        <f>IF($C55="","",VLOOKUP($C55,女子ﾃﾞｰﾀ貼付ｼｰﾄ!$A$3:$AA$34,2,FALSE))</f>
        <v/>
      </c>
      <c r="E55" s="98" t="str">
        <f>IF($C55="","",VLOOKUP($C55,女子ﾃﾞｰﾀ貼付ｼｰﾄ!$A$3:$AA$34,3,FALSE))</f>
        <v/>
      </c>
      <c r="F55" s="24" t="str">
        <f>IF($C55="","",VLOOKUP($C55,女子ﾃﾞｰﾀ貼付ｼｰﾄ!$A$3:$AA$34,4,FALSE))</f>
        <v/>
      </c>
      <c r="G55" s="19" t="s">
        <v>164</v>
      </c>
      <c r="H55" s="64" t="str">
        <f>IF($C55="","",RIGHT(VLOOKUP($C55,女子ﾃﾞｰﾀ貼付ｼｰﾄ!$A$3:$AA$34,26,FALSE),1))</f>
        <v/>
      </c>
      <c r="I55" s="65" t="str">
        <f>IF($C55="","",TEXT(VLOOKUP($C55,女子ﾃﾞｰﾀ貼付ｼｰﾄ!$A$3:$AA$34,23,FALSE),"yyyymmdd"))</f>
        <v/>
      </c>
      <c r="J55" s="66" t="str">
        <f>IF($C55="","",VLOOKUP($C55,女子ﾃﾞｰﾀ貼付ｼｰﾄ!$A$3:$AA$34,21,FALSE))</f>
        <v/>
      </c>
      <c r="K55" s="99" t="str">
        <f>IF($C55="","",VLOOKUP($C55,女子ﾃﾞｰﾀ貼付ｼｰﾄ!$A$3:$AA$34,17,FALSE))</f>
        <v/>
      </c>
      <c r="L55" s="100" t="str" cm="1">
        <f t="array" ref="L55">IF($C55="","",VLOOKUP($C55,女子ﾃﾞｰﾀ貼付ｼｰﾄ!$A$3:$AA$34,14,aflse))</f>
        <v/>
      </c>
      <c r="M55" s="67"/>
      <c r="N55" s="75"/>
      <c r="O55" s="73"/>
      <c r="P55" s="76"/>
      <c r="Q55" s="73"/>
      <c r="R55" s="74"/>
      <c r="S55" s="72"/>
    </row>
    <row r="56" spans="1:19" s="25" customFormat="1" ht="24.95" customHeight="1" x14ac:dyDescent="0.15">
      <c r="A56" s="63">
        <v>49</v>
      </c>
      <c r="B56" s="75"/>
      <c r="C56" s="74"/>
      <c r="D56" s="19" t="str">
        <f>IF($C56="","",VLOOKUP($C56,女子ﾃﾞｰﾀ貼付ｼｰﾄ!$A$3:$AA$34,2,FALSE))</f>
        <v/>
      </c>
      <c r="E56" s="98" t="str">
        <f>IF($C56="","",VLOOKUP($C56,女子ﾃﾞｰﾀ貼付ｼｰﾄ!$A$3:$AA$34,3,FALSE))</f>
        <v/>
      </c>
      <c r="F56" s="24" t="str">
        <f>IF($C56="","",VLOOKUP($C56,女子ﾃﾞｰﾀ貼付ｼｰﾄ!$A$3:$AA$34,4,FALSE))</f>
        <v/>
      </c>
      <c r="G56" s="19" t="s">
        <v>164</v>
      </c>
      <c r="H56" s="64" t="str">
        <f>IF($C56="","",RIGHT(VLOOKUP($C56,女子ﾃﾞｰﾀ貼付ｼｰﾄ!$A$3:$AA$34,26,FALSE),1))</f>
        <v/>
      </c>
      <c r="I56" s="65" t="str">
        <f>IF($C56="","",TEXT(VLOOKUP($C56,女子ﾃﾞｰﾀ貼付ｼｰﾄ!$A$3:$AA$34,23,FALSE),"yyyymmdd"))</f>
        <v/>
      </c>
      <c r="J56" s="66" t="str">
        <f>IF($C56="","",VLOOKUP($C56,女子ﾃﾞｰﾀ貼付ｼｰﾄ!$A$3:$AA$34,21,FALSE))</f>
        <v/>
      </c>
      <c r="K56" s="99" t="str">
        <f>IF($C56="","",VLOOKUP($C56,女子ﾃﾞｰﾀ貼付ｼｰﾄ!$A$3:$AA$34,17,FALSE))</f>
        <v/>
      </c>
      <c r="L56" s="100" t="str" cm="1">
        <f t="array" ref="L56">IF($C56="","",VLOOKUP($C56,女子ﾃﾞｰﾀ貼付ｼｰﾄ!$A$3:$AA$34,14,aflse))</f>
        <v/>
      </c>
      <c r="M56" s="67"/>
      <c r="N56" s="75"/>
      <c r="O56" s="73"/>
      <c r="P56" s="76"/>
      <c r="Q56" s="73"/>
      <c r="R56" s="74"/>
      <c r="S56" s="72"/>
    </row>
    <row r="57" spans="1:19" s="25" customFormat="1" ht="24.95" customHeight="1" x14ac:dyDescent="0.15">
      <c r="A57" s="63">
        <v>50</v>
      </c>
      <c r="B57" s="75"/>
      <c r="C57" s="74"/>
      <c r="D57" s="19" t="str">
        <f>IF($C57="","",VLOOKUP($C57,女子ﾃﾞｰﾀ貼付ｼｰﾄ!$A$3:$AA$34,2,FALSE))</f>
        <v/>
      </c>
      <c r="E57" s="98" t="str">
        <f>IF($C57="","",VLOOKUP($C57,女子ﾃﾞｰﾀ貼付ｼｰﾄ!$A$3:$AA$34,3,FALSE))</f>
        <v/>
      </c>
      <c r="F57" s="24" t="str">
        <f>IF($C57="","",VLOOKUP($C57,女子ﾃﾞｰﾀ貼付ｼｰﾄ!$A$3:$AA$34,4,FALSE))</f>
        <v/>
      </c>
      <c r="G57" s="19" t="s">
        <v>164</v>
      </c>
      <c r="H57" s="64" t="str">
        <f>IF($C57="","",RIGHT(VLOOKUP($C57,女子ﾃﾞｰﾀ貼付ｼｰﾄ!$A$3:$AA$34,26,FALSE),1))</f>
        <v/>
      </c>
      <c r="I57" s="65" t="str">
        <f>IF($C57="","",TEXT(VLOOKUP($C57,女子ﾃﾞｰﾀ貼付ｼｰﾄ!$A$3:$AA$34,23,FALSE),"yyyymmdd"))</f>
        <v/>
      </c>
      <c r="J57" s="66" t="str">
        <f>IF($C57="","",VLOOKUP($C57,女子ﾃﾞｰﾀ貼付ｼｰﾄ!$A$3:$AA$34,21,FALSE))</f>
        <v/>
      </c>
      <c r="K57" s="99" t="str">
        <f>IF($C57="","",VLOOKUP($C57,女子ﾃﾞｰﾀ貼付ｼｰﾄ!$A$3:$AA$34,17,FALSE))</f>
        <v/>
      </c>
      <c r="L57" s="100" t="str" cm="1">
        <f t="array" ref="L57">IF($C57="","",VLOOKUP($C57,女子ﾃﾞｰﾀ貼付ｼｰﾄ!$A$3:$AA$34,14,aflse))</f>
        <v/>
      </c>
      <c r="M57" s="67"/>
      <c r="N57" s="75"/>
      <c r="O57" s="73"/>
      <c r="P57" s="76"/>
      <c r="Q57" s="73"/>
      <c r="R57" s="74"/>
      <c r="S57" s="72"/>
    </row>
    <row r="58" spans="1:19" s="25" customFormat="1" ht="24.95" customHeight="1" x14ac:dyDescent="0.15">
      <c r="A58" s="63">
        <v>51</v>
      </c>
      <c r="B58" s="75"/>
      <c r="C58" s="74"/>
      <c r="D58" s="19" t="str">
        <f>IF($C58="","",VLOOKUP($C58,女子ﾃﾞｰﾀ貼付ｼｰﾄ!$A$3:$AA$34,2,FALSE))</f>
        <v/>
      </c>
      <c r="E58" s="98" t="str">
        <f>IF($C58="","",VLOOKUP($C58,女子ﾃﾞｰﾀ貼付ｼｰﾄ!$A$3:$AA$34,3,FALSE))</f>
        <v/>
      </c>
      <c r="F58" s="24" t="str">
        <f>IF($C58="","",VLOOKUP($C58,女子ﾃﾞｰﾀ貼付ｼｰﾄ!$A$3:$AA$34,4,FALSE))</f>
        <v/>
      </c>
      <c r="G58" s="19" t="s">
        <v>164</v>
      </c>
      <c r="H58" s="64" t="str">
        <f>IF($C58="","",RIGHT(VLOOKUP($C58,女子ﾃﾞｰﾀ貼付ｼｰﾄ!$A$3:$AA$34,26,FALSE),1))</f>
        <v/>
      </c>
      <c r="I58" s="65" t="str">
        <f>IF($C58="","",TEXT(VLOOKUP($C58,女子ﾃﾞｰﾀ貼付ｼｰﾄ!$A$3:$AA$34,23,FALSE),"yyyymmdd"))</f>
        <v/>
      </c>
      <c r="J58" s="66" t="str">
        <f>IF($C58="","",VLOOKUP($C58,女子ﾃﾞｰﾀ貼付ｼｰﾄ!$A$3:$AA$34,21,FALSE))</f>
        <v/>
      </c>
      <c r="K58" s="99" t="str">
        <f>IF($C58="","",VLOOKUP($C58,女子ﾃﾞｰﾀ貼付ｼｰﾄ!$A$3:$AA$34,17,FALSE))</f>
        <v/>
      </c>
      <c r="L58" s="100" t="str" cm="1">
        <f t="array" ref="L58">IF($C58="","",VLOOKUP($C58,女子ﾃﾞｰﾀ貼付ｼｰﾄ!$A$3:$AA$34,14,aflse))</f>
        <v/>
      </c>
      <c r="M58" s="67"/>
      <c r="N58" s="75"/>
      <c r="O58" s="73"/>
      <c r="P58" s="76"/>
      <c r="Q58" s="73"/>
      <c r="R58" s="74"/>
      <c r="S58" s="72"/>
    </row>
    <row r="59" spans="1:19" s="25" customFormat="1" ht="24.95" customHeight="1" x14ac:dyDescent="0.15">
      <c r="A59" s="63">
        <v>52</v>
      </c>
      <c r="B59" s="75"/>
      <c r="C59" s="74"/>
      <c r="D59" s="19" t="str">
        <f>IF($C59="","",VLOOKUP($C59,女子ﾃﾞｰﾀ貼付ｼｰﾄ!$A$3:$AA$34,2,FALSE))</f>
        <v/>
      </c>
      <c r="E59" s="98" t="str">
        <f>IF($C59="","",VLOOKUP($C59,女子ﾃﾞｰﾀ貼付ｼｰﾄ!$A$3:$AA$34,3,FALSE))</f>
        <v/>
      </c>
      <c r="F59" s="24" t="str">
        <f>IF($C59="","",VLOOKUP($C59,女子ﾃﾞｰﾀ貼付ｼｰﾄ!$A$3:$AA$34,4,FALSE))</f>
        <v/>
      </c>
      <c r="G59" s="19" t="s">
        <v>164</v>
      </c>
      <c r="H59" s="64" t="str">
        <f>IF($C59="","",RIGHT(VLOOKUP($C59,女子ﾃﾞｰﾀ貼付ｼｰﾄ!$A$3:$AA$34,26,FALSE),1))</f>
        <v/>
      </c>
      <c r="I59" s="65" t="str">
        <f>IF($C59="","",TEXT(VLOOKUP($C59,女子ﾃﾞｰﾀ貼付ｼｰﾄ!$A$3:$AA$34,23,FALSE),"yyyymmdd"))</f>
        <v/>
      </c>
      <c r="J59" s="66" t="str">
        <f>IF($C59="","",VLOOKUP($C59,女子ﾃﾞｰﾀ貼付ｼｰﾄ!$A$3:$AA$34,21,FALSE))</f>
        <v/>
      </c>
      <c r="K59" s="99" t="str">
        <f>IF($C59="","",VLOOKUP($C59,女子ﾃﾞｰﾀ貼付ｼｰﾄ!$A$3:$AA$34,17,FALSE))</f>
        <v/>
      </c>
      <c r="L59" s="100" t="str" cm="1">
        <f t="array" ref="L59">IF($C59="","",VLOOKUP($C59,女子ﾃﾞｰﾀ貼付ｼｰﾄ!$A$3:$AA$34,14,aflse))</f>
        <v/>
      </c>
      <c r="M59" s="67"/>
      <c r="N59" s="75"/>
      <c r="O59" s="73"/>
      <c r="P59" s="76"/>
      <c r="Q59" s="73"/>
      <c r="R59" s="74"/>
      <c r="S59" s="72"/>
    </row>
    <row r="60" spans="1:19" s="25" customFormat="1" ht="24.95" customHeight="1" x14ac:dyDescent="0.15">
      <c r="A60" s="63">
        <v>53</v>
      </c>
      <c r="B60" s="75"/>
      <c r="C60" s="74"/>
      <c r="D60" s="19" t="str">
        <f>IF($C60="","",VLOOKUP($C60,女子ﾃﾞｰﾀ貼付ｼｰﾄ!$A$3:$AA$34,2,FALSE))</f>
        <v/>
      </c>
      <c r="E60" s="98" t="str">
        <f>IF($C60="","",VLOOKUP($C60,女子ﾃﾞｰﾀ貼付ｼｰﾄ!$A$3:$AA$34,3,FALSE))</f>
        <v/>
      </c>
      <c r="F60" s="24" t="str">
        <f>IF($C60="","",VLOOKUP($C60,女子ﾃﾞｰﾀ貼付ｼｰﾄ!$A$3:$AA$34,4,FALSE))</f>
        <v/>
      </c>
      <c r="G60" s="19" t="s">
        <v>164</v>
      </c>
      <c r="H60" s="64" t="str">
        <f>IF($C60="","",RIGHT(VLOOKUP($C60,女子ﾃﾞｰﾀ貼付ｼｰﾄ!$A$3:$AA$34,26,FALSE),1))</f>
        <v/>
      </c>
      <c r="I60" s="65" t="str">
        <f>IF($C60="","",TEXT(VLOOKUP($C60,女子ﾃﾞｰﾀ貼付ｼｰﾄ!$A$3:$AA$34,23,FALSE),"yyyymmdd"))</f>
        <v/>
      </c>
      <c r="J60" s="66" t="str">
        <f>IF($C60="","",VLOOKUP($C60,女子ﾃﾞｰﾀ貼付ｼｰﾄ!$A$3:$AA$34,21,FALSE))</f>
        <v/>
      </c>
      <c r="K60" s="99" t="str">
        <f>IF($C60="","",VLOOKUP($C60,女子ﾃﾞｰﾀ貼付ｼｰﾄ!$A$3:$AA$34,17,FALSE))</f>
        <v/>
      </c>
      <c r="L60" s="100" t="str" cm="1">
        <f t="array" ref="L60">IF($C60="","",VLOOKUP($C60,女子ﾃﾞｰﾀ貼付ｼｰﾄ!$A$3:$AA$34,14,aflse))</f>
        <v/>
      </c>
      <c r="M60" s="67"/>
      <c r="N60" s="75"/>
      <c r="O60" s="73"/>
      <c r="P60" s="76"/>
      <c r="Q60" s="73"/>
      <c r="R60" s="74"/>
      <c r="S60" s="72"/>
    </row>
    <row r="61" spans="1:19" s="25" customFormat="1" ht="24.95" customHeight="1" x14ac:dyDescent="0.15">
      <c r="A61" s="63">
        <v>54</v>
      </c>
      <c r="B61" s="75"/>
      <c r="C61" s="74"/>
      <c r="D61" s="19" t="str">
        <f>IF($C61="","",VLOOKUP($C61,女子ﾃﾞｰﾀ貼付ｼｰﾄ!$A$3:$AA$34,2,FALSE))</f>
        <v/>
      </c>
      <c r="E61" s="98" t="str">
        <f>IF($C61="","",VLOOKUP($C61,女子ﾃﾞｰﾀ貼付ｼｰﾄ!$A$3:$AA$34,3,FALSE))</f>
        <v/>
      </c>
      <c r="F61" s="24" t="str">
        <f>IF($C61="","",VLOOKUP($C61,女子ﾃﾞｰﾀ貼付ｼｰﾄ!$A$3:$AA$34,4,FALSE))</f>
        <v/>
      </c>
      <c r="G61" s="19" t="s">
        <v>164</v>
      </c>
      <c r="H61" s="64" t="str">
        <f>IF($C61="","",RIGHT(VLOOKUP($C61,女子ﾃﾞｰﾀ貼付ｼｰﾄ!$A$3:$AA$34,26,FALSE),1))</f>
        <v/>
      </c>
      <c r="I61" s="65" t="str">
        <f>IF($C61="","",TEXT(VLOOKUP($C61,女子ﾃﾞｰﾀ貼付ｼｰﾄ!$A$3:$AA$34,23,FALSE),"yyyymmdd"))</f>
        <v/>
      </c>
      <c r="J61" s="66" t="str">
        <f>IF($C61="","",VLOOKUP($C61,女子ﾃﾞｰﾀ貼付ｼｰﾄ!$A$3:$AA$34,21,FALSE))</f>
        <v/>
      </c>
      <c r="K61" s="99" t="str">
        <f>IF($C61="","",VLOOKUP($C61,女子ﾃﾞｰﾀ貼付ｼｰﾄ!$A$3:$AA$34,17,FALSE))</f>
        <v/>
      </c>
      <c r="L61" s="100" t="str" cm="1">
        <f t="array" ref="L61">IF($C61="","",VLOOKUP($C61,女子ﾃﾞｰﾀ貼付ｼｰﾄ!$A$3:$AA$34,14,aflse))</f>
        <v/>
      </c>
      <c r="M61" s="67"/>
      <c r="N61" s="75"/>
      <c r="O61" s="73"/>
      <c r="P61" s="76"/>
      <c r="Q61" s="73"/>
      <c r="R61" s="74"/>
      <c r="S61" s="72"/>
    </row>
    <row r="62" spans="1:19" s="25" customFormat="1" ht="24.95" customHeight="1" x14ac:dyDescent="0.15">
      <c r="A62" s="63">
        <v>55</v>
      </c>
      <c r="B62" s="75"/>
      <c r="C62" s="74"/>
      <c r="D62" s="19" t="str">
        <f>IF($C62="","",VLOOKUP($C62,女子ﾃﾞｰﾀ貼付ｼｰﾄ!$A$3:$AA$34,2,FALSE))</f>
        <v/>
      </c>
      <c r="E62" s="98" t="str">
        <f>IF($C62="","",VLOOKUP($C62,女子ﾃﾞｰﾀ貼付ｼｰﾄ!$A$3:$AA$34,3,FALSE))</f>
        <v/>
      </c>
      <c r="F62" s="24" t="str">
        <f>IF($C62="","",VLOOKUP($C62,女子ﾃﾞｰﾀ貼付ｼｰﾄ!$A$3:$AA$34,4,FALSE))</f>
        <v/>
      </c>
      <c r="G62" s="19" t="s">
        <v>164</v>
      </c>
      <c r="H62" s="64" t="str">
        <f>IF($C62="","",RIGHT(VLOOKUP($C62,女子ﾃﾞｰﾀ貼付ｼｰﾄ!$A$3:$AA$34,26,FALSE),1))</f>
        <v/>
      </c>
      <c r="I62" s="65" t="str">
        <f>IF($C62="","",TEXT(VLOOKUP($C62,女子ﾃﾞｰﾀ貼付ｼｰﾄ!$A$3:$AA$34,23,FALSE),"yyyymmdd"))</f>
        <v/>
      </c>
      <c r="J62" s="66" t="str">
        <f>IF($C62="","",VLOOKUP($C62,女子ﾃﾞｰﾀ貼付ｼｰﾄ!$A$3:$AA$34,21,FALSE))</f>
        <v/>
      </c>
      <c r="K62" s="99" t="str">
        <f>IF($C62="","",VLOOKUP($C62,女子ﾃﾞｰﾀ貼付ｼｰﾄ!$A$3:$AA$34,17,FALSE))</f>
        <v/>
      </c>
      <c r="L62" s="100" t="str" cm="1">
        <f t="array" ref="L62">IF($C62="","",VLOOKUP($C62,女子ﾃﾞｰﾀ貼付ｼｰﾄ!$A$3:$AA$34,14,aflse))</f>
        <v/>
      </c>
      <c r="M62" s="67"/>
      <c r="N62" s="75"/>
      <c r="O62" s="73"/>
      <c r="P62" s="76"/>
      <c r="Q62" s="73"/>
      <c r="R62" s="74"/>
      <c r="S62" s="72"/>
    </row>
    <row r="63" spans="1:19" s="25" customFormat="1" ht="24.95" customHeight="1" x14ac:dyDescent="0.15">
      <c r="A63" s="63">
        <v>56</v>
      </c>
      <c r="B63" s="75"/>
      <c r="C63" s="74"/>
      <c r="D63" s="19" t="str">
        <f>IF($C63="","",VLOOKUP($C63,女子ﾃﾞｰﾀ貼付ｼｰﾄ!$A$3:$AA$34,2,FALSE))</f>
        <v/>
      </c>
      <c r="E63" s="98" t="str">
        <f>IF($C63="","",VLOOKUP($C63,女子ﾃﾞｰﾀ貼付ｼｰﾄ!$A$3:$AA$34,3,FALSE))</f>
        <v/>
      </c>
      <c r="F63" s="24" t="str">
        <f>IF($C63="","",VLOOKUP($C63,女子ﾃﾞｰﾀ貼付ｼｰﾄ!$A$3:$AA$34,4,FALSE))</f>
        <v/>
      </c>
      <c r="G63" s="19" t="s">
        <v>164</v>
      </c>
      <c r="H63" s="64" t="str">
        <f>IF($C63="","",RIGHT(VLOOKUP($C63,女子ﾃﾞｰﾀ貼付ｼｰﾄ!$A$3:$AA$34,26,FALSE),1))</f>
        <v/>
      </c>
      <c r="I63" s="65" t="str">
        <f>IF($C63="","",TEXT(VLOOKUP($C63,女子ﾃﾞｰﾀ貼付ｼｰﾄ!$A$3:$AA$34,23,FALSE),"yyyymmdd"))</f>
        <v/>
      </c>
      <c r="J63" s="66" t="str">
        <f>IF($C63="","",VLOOKUP($C63,女子ﾃﾞｰﾀ貼付ｼｰﾄ!$A$3:$AA$34,21,FALSE))</f>
        <v/>
      </c>
      <c r="K63" s="99" t="str">
        <f>IF($C63="","",VLOOKUP($C63,女子ﾃﾞｰﾀ貼付ｼｰﾄ!$A$3:$AA$34,17,FALSE))</f>
        <v/>
      </c>
      <c r="L63" s="100" t="str" cm="1">
        <f t="array" ref="L63">IF($C63="","",VLOOKUP($C63,女子ﾃﾞｰﾀ貼付ｼｰﾄ!$A$3:$AA$34,14,aflse))</f>
        <v/>
      </c>
      <c r="M63" s="67"/>
      <c r="N63" s="75"/>
      <c r="O63" s="73"/>
      <c r="P63" s="76"/>
      <c r="Q63" s="73"/>
      <c r="R63" s="74"/>
      <c r="S63" s="72"/>
    </row>
    <row r="64" spans="1:19" s="25" customFormat="1" ht="24.95" customHeight="1" x14ac:dyDescent="0.15">
      <c r="A64" s="63">
        <v>57</v>
      </c>
      <c r="B64" s="75"/>
      <c r="C64" s="74"/>
      <c r="D64" s="19" t="str">
        <f>IF($C64="","",VLOOKUP($C64,女子ﾃﾞｰﾀ貼付ｼｰﾄ!$A$3:$AA$34,2,FALSE))</f>
        <v/>
      </c>
      <c r="E64" s="98" t="str">
        <f>IF($C64="","",VLOOKUP($C64,女子ﾃﾞｰﾀ貼付ｼｰﾄ!$A$3:$AA$34,3,FALSE))</f>
        <v/>
      </c>
      <c r="F64" s="24" t="str">
        <f>IF($C64="","",VLOOKUP($C64,女子ﾃﾞｰﾀ貼付ｼｰﾄ!$A$3:$AA$34,4,FALSE))</f>
        <v/>
      </c>
      <c r="G64" s="19" t="s">
        <v>164</v>
      </c>
      <c r="H64" s="64" t="str">
        <f>IF($C64="","",RIGHT(VLOOKUP($C64,女子ﾃﾞｰﾀ貼付ｼｰﾄ!$A$3:$AA$34,26,FALSE),1))</f>
        <v/>
      </c>
      <c r="I64" s="65" t="str">
        <f>IF($C64="","",TEXT(VLOOKUP($C64,女子ﾃﾞｰﾀ貼付ｼｰﾄ!$A$3:$AA$34,23,FALSE),"yyyymmdd"))</f>
        <v/>
      </c>
      <c r="J64" s="66" t="str">
        <f>IF($C64="","",VLOOKUP($C64,女子ﾃﾞｰﾀ貼付ｼｰﾄ!$A$3:$AA$34,21,FALSE))</f>
        <v/>
      </c>
      <c r="K64" s="99" t="str">
        <f>IF($C64="","",VLOOKUP($C64,女子ﾃﾞｰﾀ貼付ｼｰﾄ!$A$3:$AA$34,17,FALSE))</f>
        <v/>
      </c>
      <c r="L64" s="100" t="str" cm="1">
        <f t="array" ref="L64">IF($C64="","",VLOOKUP($C64,女子ﾃﾞｰﾀ貼付ｼｰﾄ!$A$3:$AA$34,14,aflse))</f>
        <v/>
      </c>
      <c r="M64" s="67"/>
      <c r="N64" s="75"/>
      <c r="O64" s="73"/>
      <c r="P64" s="76"/>
      <c r="Q64" s="73"/>
      <c r="R64" s="74"/>
      <c r="S64" s="72"/>
    </row>
    <row r="65" spans="1:19" s="25" customFormat="1" ht="24.95" customHeight="1" x14ac:dyDescent="0.15">
      <c r="A65" s="63">
        <v>58</v>
      </c>
      <c r="B65" s="75"/>
      <c r="C65" s="74"/>
      <c r="D65" s="19" t="str">
        <f>IF($C65="","",VLOOKUP($C65,女子ﾃﾞｰﾀ貼付ｼｰﾄ!$A$3:$AA$34,2,FALSE))</f>
        <v/>
      </c>
      <c r="E65" s="98" t="str">
        <f>IF($C65="","",VLOOKUP($C65,女子ﾃﾞｰﾀ貼付ｼｰﾄ!$A$3:$AA$34,3,FALSE))</f>
        <v/>
      </c>
      <c r="F65" s="24" t="str">
        <f>IF($C65="","",VLOOKUP($C65,女子ﾃﾞｰﾀ貼付ｼｰﾄ!$A$3:$AA$34,4,FALSE))</f>
        <v/>
      </c>
      <c r="G65" s="19" t="s">
        <v>164</v>
      </c>
      <c r="H65" s="64" t="str">
        <f>IF($C65="","",RIGHT(VLOOKUP($C65,女子ﾃﾞｰﾀ貼付ｼｰﾄ!$A$3:$AA$34,26,FALSE),1))</f>
        <v/>
      </c>
      <c r="I65" s="65" t="str">
        <f>IF($C65="","",TEXT(VLOOKUP($C65,女子ﾃﾞｰﾀ貼付ｼｰﾄ!$A$3:$AA$34,23,FALSE),"yyyymmdd"))</f>
        <v/>
      </c>
      <c r="J65" s="66" t="str">
        <f>IF($C65="","",VLOOKUP($C65,女子ﾃﾞｰﾀ貼付ｼｰﾄ!$A$3:$AA$34,21,FALSE))</f>
        <v/>
      </c>
      <c r="K65" s="99" t="str">
        <f>IF($C65="","",VLOOKUP($C65,女子ﾃﾞｰﾀ貼付ｼｰﾄ!$A$3:$AA$34,17,FALSE))</f>
        <v/>
      </c>
      <c r="L65" s="100" t="str" cm="1">
        <f t="array" ref="L65">IF($C65="","",VLOOKUP($C65,女子ﾃﾞｰﾀ貼付ｼｰﾄ!$A$3:$AA$34,14,aflse))</f>
        <v/>
      </c>
      <c r="M65" s="67"/>
      <c r="N65" s="75"/>
      <c r="O65" s="73"/>
      <c r="P65" s="76"/>
      <c r="Q65" s="73"/>
      <c r="R65" s="74"/>
      <c r="S65" s="72"/>
    </row>
    <row r="66" spans="1:19" s="25" customFormat="1" ht="24.95" customHeight="1" x14ac:dyDescent="0.15">
      <c r="A66" s="63">
        <v>59</v>
      </c>
      <c r="B66" s="75"/>
      <c r="C66" s="74"/>
      <c r="D66" s="19" t="str">
        <f>IF($C66="","",VLOOKUP($C66,女子ﾃﾞｰﾀ貼付ｼｰﾄ!$A$3:$AA$34,2,FALSE))</f>
        <v/>
      </c>
      <c r="E66" s="98" t="str">
        <f>IF($C66="","",VLOOKUP($C66,女子ﾃﾞｰﾀ貼付ｼｰﾄ!$A$3:$AA$34,3,FALSE))</f>
        <v/>
      </c>
      <c r="F66" s="24" t="str">
        <f>IF($C66="","",VLOOKUP($C66,女子ﾃﾞｰﾀ貼付ｼｰﾄ!$A$3:$AA$34,4,FALSE))</f>
        <v/>
      </c>
      <c r="G66" s="19" t="s">
        <v>164</v>
      </c>
      <c r="H66" s="64" t="str">
        <f>IF($C66="","",RIGHT(VLOOKUP($C66,女子ﾃﾞｰﾀ貼付ｼｰﾄ!$A$3:$AA$34,26,FALSE),1))</f>
        <v/>
      </c>
      <c r="I66" s="65" t="str">
        <f>IF($C66="","",TEXT(VLOOKUP($C66,女子ﾃﾞｰﾀ貼付ｼｰﾄ!$A$3:$AA$34,23,FALSE),"yyyymmdd"))</f>
        <v/>
      </c>
      <c r="J66" s="66" t="str">
        <f>IF($C66="","",VLOOKUP($C66,女子ﾃﾞｰﾀ貼付ｼｰﾄ!$A$3:$AA$34,21,FALSE))</f>
        <v/>
      </c>
      <c r="K66" s="99" t="str">
        <f>IF($C66="","",VLOOKUP($C66,女子ﾃﾞｰﾀ貼付ｼｰﾄ!$A$3:$AA$34,17,FALSE))</f>
        <v/>
      </c>
      <c r="L66" s="100" t="str" cm="1">
        <f t="array" ref="L66">IF($C66="","",VLOOKUP($C66,女子ﾃﾞｰﾀ貼付ｼｰﾄ!$A$3:$AA$34,14,aflse))</f>
        <v/>
      </c>
      <c r="M66" s="67"/>
      <c r="N66" s="75"/>
      <c r="O66" s="73"/>
      <c r="P66" s="76"/>
      <c r="Q66" s="73"/>
      <c r="R66" s="74"/>
      <c r="S66" s="72"/>
    </row>
    <row r="67" spans="1:19" s="25" customFormat="1" ht="24.95" customHeight="1" x14ac:dyDescent="0.15">
      <c r="A67" s="63">
        <v>60</v>
      </c>
      <c r="B67" s="75"/>
      <c r="C67" s="74"/>
      <c r="D67" s="19" t="str">
        <f>IF($C67="","",VLOOKUP($C67,女子ﾃﾞｰﾀ貼付ｼｰﾄ!$A$3:$AA$34,2,FALSE))</f>
        <v/>
      </c>
      <c r="E67" s="98" t="str">
        <f>IF($C67="","",VLOOKUP($C67,女子ﾃﾞｰﾀ貼付ｼｰﾄ!$A$3:$AA$34,3,FALSE))</f>
        <v/>
      </c>
      <c r="F67" s="24" t="str">
        <f>IF($C67="","",VLOOKUP($C67,女子ﾃﾞｰﾀ貼付ｼｰﾄ!$A$3:$AA$34,4,FALSE))</f>
        <v/>
      </c>
      <c r="G67" s="19" t="s">
        <v>164</v>
      </c>
      <c r="H67" s="64" t="str">
        <f>IF($C67="","",RIGHT(VLOOKUP($C67,女子ﾃﾞｰﾀ貼付ｼｰﾄ!$A$3:$AA$34,26,FALSE),1))</f>
        <v/>
      </c>
      <c r="I67" s="65" t="str">
        <f>IF($C67="","",TEXT(VLOOKUP($C67,女子ﾃﾞｰﾀ貼付ｼｰﾄ!$A$3:$AA$34,23,FALSE),"yyyymmdd"))</f>
        <v/>
      </c>
      <c r="J67" s="66" t="str">
        <f>IF($C67="","",VLOOKUP($C67,女子ﾃﾞｰﾀ貼付ｼｰﾄ!$A$3:$AA$34,21,FALSE))</f>
        <v/>
      </c>
      <c r="K67" s="99" t="str">
        <f>IF($C67="","",VLOOKUP($C67,女子ﾃﾞｰﾀ貼付ｼｰﾄ!$A$3:$AA$34,17,FALSE))</f>
        <v/>
      </c>
      <c r="L67" s="100" t="str" cm="1">
        <f t="array" ref="L67">IF($C67="","",VLOOKUP($C67,女子ﾃﾞｰﾀ貼付ｼｰﾄ!$A$3:$AA$34,14,aflse))</f>
        <v/>
      </c>
      <c r="M67" s="67"/>
      <c r="N67" s="75"/>
      <c r="O67" s="73"/>
      <c r="P67" s="76"/>
      <c r="Q67" s="73"/>
      <c r="R67" s="74"/>
      <c r="S67" s="72"/>
    </row>
    <row r="68" spans="1:19" ht="15" customHeight="1" x14ac:dyDescent="0.15"/>
    <row r="69" spans="1:19" s="35" customFormat="1" ht="12" x14ac:dyDescent="0.15">
      <c r="A69" s="35" t="s">
        <v>62</v>
      </c>
      <c r="M69" s="78" t="s">
        <v>169</v>
      </c>
      <c r="N69" s="79"/>
      <c r="O69" s="80" t="s">
        <v>64</v>
      </c>
      <c r="P69" s="81"/>
      <c r="Q69" s="227">
        <f>N69*1500</f>
        <v>0</v>
      </c>
      <c r="R69" s="82"/>
    </row>
    <row r="70" spans="1:19" s="35" customFormat="1" ht="12" x14ac:dyDescent="0.15">
      <c r="A70" s="35" t="s">
        <v>65</v>
      </c>
      <c r="K70" s="77"/>
      <c r="L70" s="77"/>
      <c r="O70" s="80"/>
      <c r="P70" s="83"/>
      <c r="Q70" s="82"/>
    </row>
    <row r="71" spans="1:19" s="35" customFormat="1" ht="12" x14ac:dyDescent="0.15">
      <c r="A71" s="35" t="s">
        <v>421</v>
      </c>
      <c r="M71" s="78" t="s">
        <v>170</v>
      </c>
      <c r="N71" s="79"/>
      <c r="O71" s="80" t="s">
        <v>64</v>
      </c>
      <c r="P71" s="81"/>
      <c r="Q71" s="227">
        <f>N71*2000</f>
        <v>0</v>
      </c>
      <c r="R71" s="82"/>
    </row>
    <row r="72" spans="1:19" s="35" customFormat="1" ht="12" x14ac:dyDescent="0.15">
      <c r="A72" s="35" t="s">
        <v>94</v>
      </c>
      <c r="O72" s="80"/>
      <c r="P72" s="83"/>
      <c r="Q72" s="82"/>
    </row>
    <row r="73" spans="1:19" s="35" customFormat="1" ht="12" x14ac:dyDescent="0.15">
      <c r="A73" s="35" t="s">
        <v>168</v>
      </c>
      <c r="M73" s="78" t="s">
        <v>171</v>
      </c>
      <c r="N73" s="79"/>
      <c r="O73" s="80" t="s">
        <v>64</v>
      </c>
      <c r="P73" s="81"/>
      <c r="Q73" s="227">
        <f>N73*3000</f>
        <v>0</v>
      </c>
      <c r="R73" s="82"/>
    </row>
    <row r="74" spans="1:19" s="35" customFormat="1" ht="12" x14ac:dyDescent="0.15">
      <c r="A74" s="35" t="s">
        <v>125</v>
      </c>
      <c r="O74" s="80"/>
      <c r="P74" s="85"/>
      <c r="Q74" s="82"/>
    </row>
    <row r="75" spans="1:19" s="35" customFormat="1" ht="12" x14ac:dyDescent="0.15">
      <c r="A75" s="35" t="s">
        <v>68</v>
      </c>
      <c r="D75" s="80"/>
      <c r="E75" s="80"/>
      <c r="F75" s="80"/>
      <c r="G75" s="80"/>
      <c r="H75" s="80"/>
      <c r="I75" s="80"/>
      <c r="J75" s="80"/>
      <c r="K75" s="84"/>
      <c r="L75" s="84"/>
      <c r="M75" s="78" t="s">
        <v>72</v>
      </c>
      <c r="N75" s="79"/>
      <c r="O75" s="80" t="s">
        <v>64</v>
      </c>
      <c r="P75" s="81"/>
      <c r="Q75" s="227">
        <f>N75*4000</f>
        <v>0</v>
      </c>
      <c r="R75" s="82"/>
    </row>
    <row r="76" spans="1:19" s="35" customFormat="1" ht="12" x14ac:dyDescent="0.15">
      <c r="A76" s="82" t="s">
        <v>70</v>
      </c>
      <c r="B76" s="35" t="s">
        <v>69</v>
      </c>
      <c r="C76" s="80"/>
      <c r="K76" s="86"/>
      <c r="L76" s="86"/>
      <c r="O76" s="80"/>
      <c r="P76" s="85"/>
      <c r="Q76" s="82"/>
    </row>
    <row r="77" spans="1:19" s="35" customFormat="1" ht="12" x14ac:dyDescent="0.15">
      <c r="A77" s="82"/>
      <c r="B77" s="80" t="s">
        <v>199</v>
      </c>
      <c r="D77" s="80"/>
      <c r="E77" s="80"/>
      <c r="F77" s="80"/>
      <c r="G77" s="80"/>
      <c r="H77" s="80"/>
      <c r="I77" s="80"/>
      <c r="J77" s="80"/>
      <c r="K77" s="84"/>
      <c r="L77" s="84"/>
      <c r="M77" s="78" t="s">
        <v>87</v>
      </c>
      <c r="N77" s="79"/>
      <c r="O77" s="80" t="s">
        <v>64</v>
      </c>
      <c r="P77" s="81"/>
      <c r="Q77" s="227">
        <f>N77*4000</f>
        <v>0</v>
      </c>
      <c r="R77" s="82"/>
    </row>
    <row r="78" spans="1:19" s="35" customFormat="1" ht="12" x14ac:dyDescent="0.15">
      <c r="A78" s="82"/>
      <c r="C78" s="80"/>
      <c r="K78" s="86"/>
      <c r="L78" s="86"/>
      <c r="O78" s="80"/>
      <c r="P78" s="85"/>
      <c r="Q78" s="82"/>
    </row>
    <row r="79" spans="1:19" s="35" customFormat="1" x14ac:dyDescent="0.15">
      <c r="A79" s="82"/>
      <c r="B79" s="80"/>
      <c r="K79" s="87"/>
      <c r="L79" s="87"/>
      <c r="P79" s="77" t="s">
        <v>73</v>
      </c>
      <c r="Q79" s="227">
        <f>Q69+Q71+Q73+Q75+Q77</f>
        <v>0</v>
      </c>
      <c r="R79" s="6"/>
    </row>
    <row r="80" spans="1:19" s="35" customFormat="1" ht="14.25" x14ac:dyDescent="0.15">
      <c r="A80" s="82"/>
      <c r="C80" s="11"/>
      <c r="D80" s="11"/>
      <c r="E80" s="11"/>
      <c r="F80" s="11"/>
      <c r="G80" s="11"/>
      <c r="H80" s="11"/>
      <c r="I80" s="11"/>
      <c r="J80" s="11"/>
      <c r="R80" s="6"/>
      <c r="S80" s="6"/>
    </row>
    <row r="81" spans="2:18" ht="14.25" x14ac:dyDescent="0.15">
      <c r="B81" s="11" t="s">
        <v>74</v>
      </c>
      <c r="J81" s="11"/>
      <c r="K81" s="35"/>
      <c r="L81" s="35"/>
      <c r="M81" s="11" t="s">
        <v>75</v>
      </c>
      <c r="P81" s="82"/>
      <c r="Q81" s="35"/>
    </row>
    <row r="82" spans="2:18" ht="14.25" x14ac:dyDescent="0.15">
      <c r="B82" s="89"/>
      <c r="C82" s="89"/>
      <c r="D82" s="89"/>
      <c r="E82" s="89"/>
      <c r="F82" s="89"/>
      <c r="G82" s="89"/>
      <c r="H82" s="89"/>
      <c r="I82" s="89"/>
      <c r="J82" s="11"/>
      <c r="K82" s="11"/>
      <c r="L82" s="11"/>
      <c r="M82" s="88" t="s">
        <v>76</v>
      </c>
      <c r="N82" s="411"/>
      <c r="O82" s="411"/>
      <c r="P82" s="411"/>
      <c r="Q82" s="411"/>
    </row>
    <row r="83" spans="2:18" ht="12.75" customHeight="1" x14ac:dyDescent="0.15">
      <c r="B83" s="92"/>
      <c r="C83" s="92"/>
      <c r="D83" s="11"/>
      <c r="E83" s="11"/>
      <c r="F83" s="11"/>
      <c r="G83" s="11"/>
      <c r="H83" s="11"/>
      <c r="I83" s="11"/>
      <c r="J83" s="11"/>
      <c r="K83" s="11"/>
      <c r="L83" s="11"/>
      <c r="M83" s="90" t="s">
        <v>95</v>
      </c>
      <c r="N83" s="433"/>
      <c r="O83" s="433"/>
      <c r="P83" s="433"/>
      <c r="Q83" s="433"/>
      <c r="R83" s="89" t="s">
        <v>96</v>
      </c>
    </row>
    <row r="84" spans="2:18" ht="15" customHeight="1" x14ac:dyDescent="0.15">
      <c r="B84" s="93" t="s">
        <v>79</v>
      </c>
      <c r="C84" s="94" t="s">
        <v>97</v>
      </c>
      <c r="D84" s="431"/>
      <c r="E84" s="431"/>
      <c r="F84" s="95"/>
      <c r="G84" s="95"/>
      <c r="H84" s="11"/>
      <c r="I84" s="11"/>
      <c r="J84" s="11"/>
      <c r="K84" s="11"/>
      <c r="L84" s="11"/>
    </row>
    <row r="85" spans="2:18" ht="15" customHeight="1" x14ac:dyDescent="0.15">
      <c r="B85" s="96"/>
      <c r="C85" s="96"/>
      <c r="D85" s="432"/>
      <c r="E85" s="432"/>
      <c r="F85" s="432"/>
      <c r="G85" s="432"/>
      <c r="H85" s="432"/>
      <c r="I85" s="432"/>
      <c r="J85" s="11"/>
      <c r="K85" s="11"/>
      <c r="L85" s="11"/>
      <c r="M85" s="11" t="s">
        <v>81</v>
      </c>
    </row>
    <row r="86" spans="2:18" ht="15" customHeight="1" x14ac:dyDescent="0.15">
      <c r="B86" s="96" t="s">
        <v>82</v>
      </c>
      <c r="C86" s="96"/>
      <c r="D86" s="430"/>
      <c r="E86" s="430"/>
      <c r="F86" s="430"/>
      <c r="G86" s="430"/>
      <c r="H86" s="430"/>
      <c r="I86" s="430"/>
    </row>
    <row r="87" spans="2:18" ht="15" customHeight="1" x14ac:dyDescent="0.15">
      <c r="B87" s="96" t="s">
        <v>98</v>
      </c>
      <c r="C87" s="96"/>
      <c r="D87" s="430"/>
      <c r="E87" s="430"/>
      <c r="F87" s="430"/>
      <c r="G87" s="430"/>
      <c r="H87" s="430"/>
      <c r="I87" s="430"/>
      <c r="M87" s="96"/>
      <c r="N87" s="89"/>
      <c r="O87" s="89"/>
      <c r="P87" s="96"/>
      <c r="Q87" s="89"/>
      <c r="R87" s="89" t="s">
        <v>84</v>
      </c>
    </row>
    <row r="88" spans="2:18" ht="15" customHeight="1" x14ac:dyDescent="0.15"/>
    <row r="89" spans="2:18" ht="15" customHeight="1" x14ac:dyDescent="0.15"/>
    <row r="90" spans="2:18" ht="15" customHeight="1" x14ac:dyDescent="0.15"/>
  </sheetData>
  <mergeCells count="21">
    <mergeCell ref="R1:S1"/>
    <mergeCell ref="S6:S7"/>
    <mergeCell ref="A6:A7"/>
    <mergeCell ref="B6:C6"/>
    <mergeCell ref="D6:D7"/>
    <mergeCell ref="G6:G7"/>
    <mergeCell ref="P2:R2"/>
    <mergeCell ref="N6:R6"/>
    <mergeCell ref="D87:I87"/>
    <mergeCell ref="M6:M7"/>
    <mergeCell ref="D84:E84"/>
    <mergeCell ref="D85:I85"/>
    <mergeCell ref="F6:F7"/>
    <mergeCell ref="L6:L7"/>
    <mergeCell ref="H6:H7"/>
    <mergeCell ref="J6:J7"/>
    <mergeCell ref="N82:Q82"/>
    <mergeCell ref="N83:Q83"/>
    <mergeCell ref="D86:I86"/>
    <mergeCell ref="F2:M2"/>
    <mergeCell ref="F4:M4"/>
  </mergeCells>
  <phoneticPr fontId="5"/>
  <dataValidations count="2">
    <dataValidation type="list" allowBlank="1" showInputMessage="1" showErrorMessage="1" sqref="M8:M67" xr:uid="{00000000-0002-0000-0700-000000000000}">
      <formula1>"100m,200m,400m,800m,1500m,5000m,10000m,100mH,400mH,3000mSC,5000mW,400mR,1600mR,走高跳,棒高跳,走幅跳,三段跳,砲丸投,円盤投,ハンマー投,やり投,七種競技"</formula1>
    </dataValidation>
    <dataValidation type="list" allowBlank="1" showInputMessage="1" showErrorMessage="1" sqref="S8:S67" xr:uid="{00000000-0002-0000-0700-000001000000}">
      <formula1>"ﾊﾝﾏｰ左投,規格外,陸協推薦"</formula1>
    </dataValidation>
  </dataValidations>
  <printOptions horizontalCentered="1"/>
  <pageMargins left="0.39370078740157483" right="0.39370078740157483" top="0.55118110236220474" bottom="0.31496062992125984" header="0.31496062992125984" footer="0.31496062992125984"/>
  <pageSetup paperSize="9" scale="44"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S346"/>
  <sheetViews>
    <sheetView view="pageBreakPreview" zoomScaleNormal="100" zoomScaleSheetLayoutView="100" workbookViewId="0">
      <selection activeCell="T1" sqref="T1"/>
    </sheetView>
  </sheetViews>
  <sheetFormatPr defaultColWidth="9" defaultRowHeight="13.5" x14ac:dyDescent="0.15"/>
  <cols>
    <col min="1" max="1" width="3.875" style="45"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429" t="s">
        <v>366</v>
      </c>
      <c r="S1" s="429"/>
    </row>
    <row r="2" spans="1:19" ht="21" x14ac:dyDescent="0.2">
      <c r="A2" s="357" t="s">
        <v>45</v>
      </c>
      <c r="B2" s="46"/>
      <c r="C2" s="46"/>
      <c r="D2" s="412" t="s">
        <v>423</v>
      </c>
      <c r="E2" s="412"/>
      <c r="F2" s="412"/>
      <c r="G2" s="412"/>
      <c r="H2" s="412"/>
      <c r="I2" s="412"/>
      <c r="J2" s="412"/>
      <c r="K2" s="412"/>
      <c r="L2" s="47"/>
      <c r="M2" s="440" t="s">
        <v>367</v>
      </c>
      <c r="N2" s="440"/>
      <c r="O2" s="440"/>
      <c r="P2" s="440"/>
      <c r="Q2" s="440"/>
      <c r="R2" s="440"/>
    </row>
    <row r="3" spans="1:19" ht="16.5" customHeight="1" x14ac:dyDescent="0.2">
      <c r="A3" s="358"/>
      <c r="B3" s="46"/>
      <c r="C3" s="46"/>
      <c r="D3" s="46"/>
      <c r="E3" s="47"/>
      <c r="F3" s="47"/>
      <c r="G3" s="47"/>
      <c r="H3" s="47"/>
      <c r="I3" s="47"/>
      <c r="J3" s="47"/>
      <c r="K3" s="47"/>
      <c r="L3" s="47"/>
      <c r="M3" s="47"/>
      <c r="N3" s="47"/>
      <c r="O3" s="47"/>
      <c r="P3" s="47"/>
      <c r="Q3" s="47"/>
      <c r="R3" s="47"/>
    </row>
    <row r="4" spans="1:19" ht="30" customHeight="1" x14ac:dyDescent="0.2">
      <c r="A4" s="326"/>
      <c r="M4" s="441"/>
      <c r="N4" s="441"/>
      <c r="O4" s="441"/>
      <c r="P4" s="441"/>
      <c r="Q4" s="441"/>
      <c r="R4" s="359" t="s">
        <v>56</v>
      </c>
    </row>
    <row r="5" spans="1:19" s="35" customFormat="1" ht="12" x14ac:dyDescent="0.15">
      <c r="A5" s="80" t="s">
        <v>62</v>
      </c>
    </row>
    <row r="6" spans="1:19" s="35" customFormat="1" ht="12" x14ac:dyDescent="0.15">
      <c r="A6" s="80" t="s">
        <v>368</v>
      </c>
      <c r="R6" s="82"/>
    </row>
    <row r="7" spans="1:19" s="35" customFormat="1" ht="12" x14ac:dyDescent="0.15">
      <c r="A7" s="80"/>
      <c r="B7" s="35" t="s">
        <v>369</v>
      </c>
    </row>
    <row r="8" spans="1:19" s="35" customFormat="1" ht="12" x14ac:dyDescent="0.15">
      <c r="A8" s="80" t="s">
        <v>370</v>
      </c>
    </row>
    <row r="9" spans="1:19" s="35" customFormat="1" ht="12" x14ac:dyDescent="0.15">
      <c r="A9" s="80" t="s">
        <v>371</v>
      </c>
      <c r="D9" s="80"/>
      <c r="E9" s="80"/>
      <c r="F9" s="80"/>
      <c r="G9" s="80"/>
      <c r="H9" s="80"/>
      <c r="I9" s="80"/>
      <c r="J9" s="80"/>
    </row>
    <row r="10" spans="1:19" s="35" customFormat="1" ht="12" x14ac:dyDescent="0.15">
      <c r="A10" s="80"/>
      <c r="B10" s="80" t="s">
        <v>71</v>
      </c>
      <c r="C10" s="80"/>
      <c r="R10" s="82"/>
    </row>
    <row r="11" spans="1:19" s="35" customFormat="1" ht="12" x14ac:dyDescent="0.15">
      <c r="A11" s="80"/>
      <c r="B11" s="35" t="s">
        <v>372</v>
      </c>
    </row>
    <row r="12" spans="1:19" s="35" customFormat="1" ht="12" x14ac:dyDescent="0.15">
      <c r="A12" s="77"/>
    </row>
    <row r="13" spans="1:19" ht="14.25" x14ac:dyDescent="0.15">
      <c r="B13" s="11" t="s">
        <v>373</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374</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442"/>
      <c r="N16" s="442"/>
      <c r="O16" s="442"/>
      <c r="P16" s="442"/>
      <c r="Q16" s="442"/>
    </row>
    <row r="17" spans="1:19" ht="15" customHeight="1" x14ac:dyDescent="0.15">
      <c r="B17" s="96" t="s">
        <v>82</v>
      </c>
      <c r="C17" s="96"/>
      <c r="D17" s="96"/>
      <c r="E17" s="96"/>
      <c r="F17" s="96"/>
      <c r="G17" s="96"/>
      <c r="H17" s="96"/>
      <c r="I17" s="96"/>
      <c r="J17" s="11"/>
      <c r="K17" s="11"/>
      <c r="L17" s="11"/>
      <c r="M17" s="442"/>
      <c r="N17" s="442"/>
      <c r="O17" s="442"/>
      <c r="P17" s="442"/>
      <c r="Q17" s="442"/>
    </row>
    <row r="18" spans="1:19" ht="15" customHeight="1" x14ac:dyDescent="0.15">
      <c r="B18" s="11"/>
      <c r="C18" s="11"/>
      <c r="D18" s="11"/>
      <c r="E18" s="11"/>
      <c r="F18" s="11"/>
      <c r="G18" s="11"/>
      <c r="H18" s="11"/>
      <c r="I18" s="11"/>
      <c r="J18" s="11"/>
      <c r="K18" s="11"/>
      <c r="L18" s="11"/>
      <c r="M18" s="443" t="s">
        <v>77</v>
      </c>
      <c r="N18" s="445"/>
      <c r="O18" s="445"/>
      <c r="P18" s="445"/>
      <c r="Q18" s="445"/>
      <c r="R18" s="445" t="s">
        <v>78</v>
      </c>
    </row>
    <row r="19" spans="1:19" ht="15" customHeight="1" x14ac:dyDescent="0.15">
      <c r="B19" s="96" t="s">
        <v>83</v>
      </c>
      <c r="C19" s="96"/>
      <c r="D19" s="96"/>
      <c r="E19" s="96"/>
      <c r="F19" s="96"/>
      <c r="G19" s="96"/>
      <c r="H19" s="96"/>
      <c r="I19" s="96"/>
      <c r="J19" s="11"/>
      <c r="K19" s="11"/>
      <c r="L19" s="11"/>
      <c r="M19" s="444"/>
      <c r="N19" s="446"/>
      <c r="O19" s="446"/>
      <c r="P19" s="446"/>
      <c r="Q19" s="446"/>
      <c r="R19" s="445"/>
    </row>
    <row r="20" spans="1:19" ht="15.75" customHeight="1" x14ac:dyDescent="0.2">
      <c r="A20" s="327"/>
    </row>
    <row r="21" spans="1:19" s="18" customFormat="1" ht="15" customHeight="1" x14ac:dyDescent="0.15">
      <c r="A21" s="417"/>
      <c r="B21" s="419" t="s">
        <v>48</v>
      </c>
      <c r="C21" s="419"/>
      <c r="D21" s="417" t="s">
        <v>49</v>
      </c>
      <c r="E21" s="417" t="s">
        <v>102</v>
      </c>
      <c r="F21" s="417" t="s">
        <v>93</v>
      </c>
      <c r="G21" s="417" t="s">
        <v>50</v>
      </c>
      <c r="H21" s="417" t="s">
        <v>51</v>
      </c>
      <c r="I21" s="175" t="s">
        <v>375</v>
      </c>
      <c r="J21" s="435" t="s">
        <v>380</v>
      </c>
      <c r="K21" s="176" t="s">
        <v>53</v>
      </c>
      <c r="L21" s="438" t="s">
        <v>424</v>
      </c>
      <c r="M21" s="419" t="s">
        <v>54</v>
      </c>
      <c r="N21" s="437" t="s">
        <v>376</v>
      </c>
      <c r="O21" s="437"/>
      <c r="P21" s="437"/>
      <c r="Q21" s="437"/>
      <c r="R21" s="437"/>
      <c r="S21" s="435" t="s">
        <v>381</v>
      </c>
    </row>
    <row r="22" spans="1:19" s="18" customFormat="1" ht="15" customHeight="1" x14ac:dyDescent="0.15">
      <c r="A22" s="418"/>
      <c r="B22" s="170" t="s">
        <v>55</v>
      </c>
      <c r="C22" s="170" t="s">
        <v>56</v>
      </c>
      <c r="D22" s="418"/>
      <c r="E22" s="418"/>
      <c r="F22" s="418"/>
      <c r="G22" s="418"/>
      <c r="H22" s="418"/>
      <c r="I22" s="177" t="s">
        <v>377</v>
      </c>
      <c r="J22" s="436"/>
      <c r="K22" s="178" t="s">
        <v>57</v>
      </c>
      <c r="L22" s="439"/>
      <c r="M22" s="419"/>
      <c r="N22" s="179" t="s">
        <v>58</v>
      </c>
      <c r="O22" s="179" t="s">
        <v>59</v>
      </c>
      <c r="P22" s="179" t="s">
        <v>378</v>
      </c>
      <c r="Q22" s="179" t="s">
        <v>45</v>
      </c>
      <c r="R22" s="179" t="s">
        <v>60</v>
      </c>
      <c r="S22" s="436"/>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0"/>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0"/>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0"/>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0"/>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0"/>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0"/>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0"/>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0"/>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0"/>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0"/>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0"/>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0"/>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0"/>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0"/>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0"/>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79">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79">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79">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79">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79">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79">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79">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79">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79">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79">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79">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79">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79">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79">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79">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79">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79">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79">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79">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79">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79">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79">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79">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79">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79">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79">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79">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79">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79">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79">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79">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79">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79">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79">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79">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79">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79">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79">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79">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79">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79">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79">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79">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79">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79">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79">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79">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79">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79">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79">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79">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79">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79">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79">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79">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79">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79">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79">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79">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79">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79">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79">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79">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79">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79">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79">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79">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79">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79">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79">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79">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79">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79">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79">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79">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79">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79">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79">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79">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79">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79">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79">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79">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79">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79">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79">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79">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79">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79">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79">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79">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79">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79">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79">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79">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79">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79">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79">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79">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79">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79">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79">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79">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79">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79">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79">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79">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79">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79">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79">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79">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79">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79">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79">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79">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79">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79">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79">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79">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79">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79">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79">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79">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79">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79">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79">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79">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79">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79">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79">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79">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79">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79">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79">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79">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79">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79">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79">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79">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79">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79">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79">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79">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79">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79">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79">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79">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79">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79">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79">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79">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79">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79">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79">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79">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79">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79">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79">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79">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79">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79">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79">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79">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79">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79">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79">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79">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79">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79">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79">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79">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79">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79">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79">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79">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79">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79">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79">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79">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79">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79">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79">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79">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79">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79">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79">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79">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79">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79">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79">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79">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79">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79">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79">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79">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79">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79">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79">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79">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79">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79">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79">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79">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79">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79">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79">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79">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79">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79">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79">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79">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79">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79">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79">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79">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79">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79">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79">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79">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79">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79">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79">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79">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79">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79">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79">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79">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79">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79">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79">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79">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79">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79">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79">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79">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79">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79">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79">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79">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79">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79">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79">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79">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79">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79">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79">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79">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79">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79">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79">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79">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79">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79">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79">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79">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79">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79">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79">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79">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79">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79">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79">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79">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79">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79">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79">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79">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G21:G22"/>
    <mergeCell ref="J21:J22"/>
    <mergeCell ref="L21:L22"/>
    <mergeCell ref="D2:K2"/>
    <mergeCell ref="M2:R2"/>
    <mergeCell ref="M4:Q4"/>
    <mergeCell ref="M16:Q17"/>
    <mergeCell ref="M18:M19"/>
    <mergeCell ref="N18:Q19"/>
    <mergeCell ref="R18:R19"/>
    <mergeCell ref="A21:A22"/>
    <mergeCell ref="B21:C21"/>
    <mergeCell ref="D21:D22"/>
    <mergeCell ref="E21:E22"/>
    <mergeCell ref="F21:F22"/>
    <mergeCell ref="R1:S1"/>
    <mergeCell ref="S21:S22"/>
    <mergeCell ref="H21:H22"/>
    <mergeCell ref="M21:M22"/>
    <mergeCell ref="N21:R21"/>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5A4EF033A0054418A94BA717638DD5B" ma:contentTypeVersion="4" ma:contentTypeDescription="新しいドキュメントを作成します。" ma:contentTypeScope="" ma:versionID="732447da0a4a2f091704963242650ba7">
  <xsd:schema xmlns:xsd="http://www.w3.org/2001/XMLSchema" xmlns:xs="http://www.w3.org/2001/XMLSchema" xmlns:p="http://schemas.microsoft.com/office/2006/metadata/properties" xmlns:ns3="c30d27f8-fcdb-49ec-b3bc-e2db6218d19d" targetNamespace="http://schemas.microsoft.com/office/2006/metadata/properties" ma:root="true" ma:fieldsID="9dc0684216a232ef34050a72330b1cd0" ns3:_="">
    <xsd:import namespace="c30d27f8-fcdb-49ec-b3bc-e2db6218d19d"/>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d27f8-fcdb-49ec-b3bc-e2db6218d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36564C-94AA-429F-B7B1-BD14A1E0D446}">
  <ds:schemaRefs>
    <ds:schemaRef ds:uri="http://www.w3.org/XML/1998/namespace"/>
    <ds:schemaRef ds:uri="http://schemas.microsoft.com/office/infopath/2007/PartnerControls"/>
    <ds:schemaRef ds:uri="c30d27f8-fcdb-49ec-b3bc-e2db6218d19d"/>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2293059-E511-428D-9542-CFB0706607BB}">
  <ds:schemaRefs>
    <ds:schemaRef ds:uri="http://schemas.microsoft.com/sharepoint/v3/contenttype/forms"/>
  </ds:schemaRefs>
</ds:datastoreItem>
</file>

<file path=customXml/itemProps3.xml><?xml version="1.0" encoding="utf-8"?>
<ds:datastoreItem xmlns:ds="http://schemas.openxmlformats.org/officeDocument/2006/customXml" ds:itemID="{723E2315-A038-45E1-8D15-43087F3CB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d27f8-fcdb-49ec-b3bc-e2db6218d1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vt:i4>
      </vt:variant>
    </vt:vector>
  </HeadingPairs>
  <TitlesOfParts>
    <vt:vector size="31" baseType="lpstr">
      <vt:lpstr>大会要項</vt:lpstr>
      <vt:lpstr>申込について（各県必読）</vt:lpstr>
      <vt:lpstr>【新潟県のデータ】申込について（選手必読）</vt:lpstr>
      <vt:lpstr>各団体(個人）申込書記入例(必読)</vt:lpstr>
      <vt:lpstr>男子ﾃﾞｰﾀ貼付ｼｰﾄ</vt:lpstr>
      <vt:lpstr>【様式1-1】男子団体（個人）申込書</vt:lpstr>
      <vt:lpstr>女子ﾃﾞｰﾀ貼付ｼｰﾄ</vt:lpstr>
      <vt:lpstr>【様式1-2】女子団体（個人）申込書</vt:lpstr>
      <vt:lpstr>【様式２-1】県別申込データ（男子）</vt:lpstr>
      <vt:lpstr>【様式２-2】県別申込データ（女子）</vt:lpstr>
      <vt:lpstr>【様式3】参加種目数一覧</vt:lpstr>
      <vt:lpstr>【様式4】振込明細書</vt:lpstr>
      <vt:lpstr>宿泊・弁当要項</vt:lpstr>
      <vt:lpstr>宿泊・弁当申込書</vt:lpstr>
      <vt:lpstr>【様式4】振込明細書!Excel_BuiltIn_Print_Area</vt:lpstr>
      <vt:lpstr>'【新潟県のデータ】申込について（選手必読）'!Print_Area</vt:lpstr>
      <vt:lpstr>'【様式1-1】男子団体（個人）申込書'!Print_Area</vt:lpstr>
      <vt:lpstr>'【様式1-2】女子団体（個人）申込書'!Print_Area</vt:lpstr>
      <vt:lpstr>'【様式２-1】県別申込データ（男子）'!Print_Area</vt:lpstr>
      <vt:lpstr>'【様式２-2】県別申込データ（女子）'!Print_Area</vt:lpstr>
      <vt:lpstr>【様式3】参加種目数一覧!Print_Area</vt:lpstr>
      <vt:lpstr>【様式4】振込明細書!Print_Area</vt:lpstr>
      <vt:lpstr>'各団体(個人）申込書記入例(必読)'!Print_Area</vt:lpstr>
      <vt:lpstr>宿泊・弁当申込書!Print_Area</vt:lpstr>
      <vt:lpstr>宿泊・弁当要項!Print_Area</vt:lpstr>
      <vt:lpstr>女子ﾃﾞｰﾀ貼付ｼｰﾄ!Print_Area</vt:lpstr>
      <vt:lpstr>'申込について（各県必読）'!Print_Area</vt:lpstr>
      <vt:lpstr>大会要項!Print_Area</vt:lpstr>
      <vt:lpstr>男子ﾃﾞｰﾀ貼付ｼｰﾄ!Print_Area</vt:lpstr>
      <vt:lpstr>'【様式1-1】男子団体（個人）申込書'!Print_Titles</vt:lpstr>
      <vt:lpstr>【様式3】参加種目数一覧!Print_Titles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fsadmin</dc:creator>
  <cp:lastModifiedBy>治郎 飯島</cp:lastModifiedBy>
  <cp:lastPrinted>2024-05-26T23:34:52Z</cp:lastPrinted>
  <dcterms:created xsi:type="dcterms:W3CDTF">2018-05-07T07:28:18Z</dcterms:created>
  <dcterms:modified xsi:type="dcterms:W3CDTF">2024-05-27T03:16:09Z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0x010100F5A4EF033A0054418A94BA717638DD5B</vt:lpwstr>
  </property>
</Properties>
</file>